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https://4sidedcom-my.sharepoint.com/personal/conduk-b974_4sided_com/Documents/Documents/Calculators/"/>
    </mc:Choice>
  </mc:AlternateContent>
  <xr:revisionPtr revIDLastSave="0" documentId="8_{DFEC56BD-DB55-43B1-956B-9A3923CD7198}" xr6:coauthVersionLast="47" xr6:coauthVersionMax="47" xr10:uidLastSave="{00000000-0000-0000-0000-000000000000}"/>
  <bookViews>
    <workbookView xWindow="-120" yWindow="-120" windowWidth="29040" windowHeight="15840" xr2:uid="{85AC11B5-70E4-B64B-A9A2-81A82CB05735}"/>
  </bookViews>
  <sheets>
    <sheet name="Start" sheetId="19" r:id="rId1"/>
    <sheet name="Tenant - General" sheetId="11" r:id="rId2"/>
    <sheet name="Landlord - General" sheetId="1" r:id="rId3"/>
    <sheet name="Landord - Electricity Sources" sheetId="16" r:id="rId4"/>
    <sheet name="Landlord - High Use Areas" sheetId="13" r:id="rId5"/>
    <sheet name="Results" sheetId="5" r:id="rId6"/>
    <sheet name="Methodology" sheetId="20" r:id="rId7"/>
    <sheet name="_backend" sheetId="6" state="hidden" r:id="rId8"/>
    <sheet name="_dropdowns" sheetId="2" state="hidden" r:id="rId9"/>
    <sheet name="_references" sheetId="15" state="veryHidden" r:id="rId10"/>
    <sheet name="_c1" sheetId="8" state="veryHidden" r:id="rId11"/>
    <sheet name="_e1" sheetId="17" state="veryHidden" r:id="rId12"/>
    <sheet name="_pba4" sheetId="7" state="veryHidden" r:id="rId13"/>
    <sheet name="_pba5" sheetId="9" state="veryHidden" r:id="rId14"/>
    <sheet name="_cbecs_microdata" sheetId="18" state="veryHidden" r:id="rId15"/>
  </sheets>
  <definedNames>
    <definedName name="_xlnm.Print_Titles" localSheetId="10">_c1!$2:$7</definedName>
    <definedName name="_xlnm.Print_Titles" localSheetId="11">_e1!$2:$5</definedName>
    <definedName name="_xlnm.Print_Titles" localSheetId="12">_pba4!$2:$6</definedName>
    <definedName name="_xlnm.Print_Titles" localSheetId="13">_pba5!$2:$6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9" i="6" l="1"/>
  <c r="F68" i="6"/>
  <c r="F69" i="6"/>
  <c r="E26" i="1"/>
  <c r="G59" i="6"/>
  <c r="F23" i="6"/>
  <c r="F22" i="6"/>
  <c r="F31" i="1"/>
  <c r="E31" i="1"/>
  <c r="D31" i="1"/>
  <c r="C48" i="1" l="1"/>
  <c r="C47" i="1"/>
  <c r="C91" i="6" s="1"/>
  <c r="AL7" i="2"/>
  <c r="B48" i="1"/>
  <c r="B92" i="6" s="1"/>
  <c r="B47" i="1"/>
  <c r="B91" i="6" s="1"/>
  <c r="B25" i="5"/>
  <c r="B26" i="5"/>
  <c r="B24" i="5"/>
  <c r="C25" i="5"/>
  <c r="C26" i="5"/>
  <c r="C24" i="5"/>
  <c r="B90" i="6"/>
  <c r="C90" i="6"/>
  <c r="D90" i="6"/>
  <c r="E90" i="6"/>
  <c r="F90" i="6" s="1"/>
  <c r="D91" i="6"/>
  <c r="E91" i="6"/>
  <c r="F91" i="6" s="1"/>
  <c r="C92" i="6"/>
  <c r="D92" i="6"/>
  <c r="E92" i="6"/>
  <c r="F92" i="6" s="1"/>
  <c r="C89" i="6"/>
  <c r="D89" i="6"/>
  <c r="E89" i="6"/>
  <c r="B89" i="6"/>
  <c r="AN14" i="2"/>
  <c r="F45" i="1"/>
  <c r="G45" i="1"/>
  <c r="E20" i="5"/>
  <c r="E21" i="5"/>
  <c r="C20" i="5"/>
  <c r="C21" i="5"/>
  <c r="C19" i="5"/>
  <c r="B20" i="5"/>
  <c r="B21" i="5"/>
  <c r="B19" i="5"/>
  <c r="B41" i="1"/>
  <c r="B40" i="1"/>
  <c r="AJ53" i="2"/>
  <c r="E84" i="6"/>
  <c r="E85" i="6"/>
  <c r="E83" i="6"/>
  <c r="C84" i="6"/>
  <c r="D84" i="6"/>
  <c r="C85" i="6"/>
  <c r="D85" i="6"/>
  <c r="C83" i="6"/>
  <c r="D83" i="6"/>
  <c r="B83" i="6"/>
  <c r="F22" i="1"/>
  <c r="E22" i="1"/>
  <c r="D22" i="1"/>
  <c r="D26" i="1"/>
  <c r="AH5" i="2"/>
  <c r="C26" i="13"/>
  <c r="H7" i="5"/>
  <c r="C75" i="6"/>
  <c r="E75" i="6"/>
  <c r="D75" i="6"/>
  <c r="E77" i="6"/>
  <c r="E78" i="6"/>
  <c r="E76" i="6"/>
  <c r="D77" i="6"/>
  <c r="D78" i="6"/>
  <c r="D76" i="6"/>
  <c r="E11" i="16"/>
  <c r="E68" i="6" s="1"/>
  <c r="E12" i="16"/>
  <c r="E69" i="6" s="1"/>
  <c r="G7" i="5"/>
  <c r="C69" i="6"/>
  <c r="C68" i="6"/>
  <c r="U74" i="6"/>
  <c r="T76" i="6"/>
  <c r="T74" i="6"/>
  <c r="S75" i="6" s="1"/>
  <c r="D69" i="6"/>
  <c r="D68" i="6"/>
  <c r="E9" i="16"/>
  <c r="F6" i="5"/>
  <c r="F5" i="5"/>
  <c r="G6" i="5"/>
  <c r="E13" i="16"/>
  <c r="G8" i="5" s="1"/>
  <c r="E8" i="16"/>
  <c r="G5" i="5" s="1"/>
  <c r="AF6" i="2"/>
  <c r="H27" i="1"/>
  <c r="G91" i="6" l="1"/>
  <c r="D86" i="6"/>
  <c r="G92" i="6"/>
  <c r="G90" i="6"/>
  <c r="E24" i="5" s="1"/>
  <c r="D93" i="6"/>
  <c r="E26" i="5"/>
  <c r="E25" i="5"/>
  <c r="F85" i="6"/>
  <c r="F84" i="6"/>
  <c r="B85" i="6"/>
  <c r="B84" i="6"/>
  <c r="F83" i="6"/>
  <c r="E19" i="5" s="1"/>
  <c r="S76" i="6"/>
  <c r="F77" i="6"/>
  <c r="F75" i="6"/>
  <c r="C14" i="16" s="1"/>
  <c r="F76" i="6"/>
  <c r="F78" i="6"/>
  <c r="D61" i="6"/>
  <c r="D60" i="6"/>
  <c r="D4" i="6"/>
  <c r="D12" i="5"/>
  <c r="D13" i="5"/>
  <c r="D11" i="5"/>
  <c r="E62" i="6"/>
  <c r="E59" i="6"/>
  <c r="C15" i="1"/>
  <c r="D28" i="6"/>
  <c r="E8" i="6"/>
  <c r="E7" i="6"/>
  <c r="E6" i="6"/>
  <c r="E5" i="6"/>
  <c r="D7" i="6"/>
  <c r="D8" i="6"/>
  <c r="D6" i="6"/>
  <c r="D5" i="6"/>
  <c r="C8" i="6"/>
  <c r="B15" i="16"/>
  <c r="AA6" i="2"/>
  <c r="V5" i="2"/>
  <c r="Q7" i="2"/>
  <c r="C16" i="1"/>
  <c r="C17" i="1"/>
  <c r="C14" i="1"/>
  <c r="J3" i="2"/>
  <c r="D19" i="13"/>
  <c r="E19" i="13"/>
  <c r="F19" i="13"/>
  <c r="G27" i="13" s="1"/>
  <c r="C19" i="13"/>
  <c r="H12" i="13"/>
  <c r="H13" i="13"/>
  <c r="H14" i="13"/>
  <c r="H15" i="13"/>
  <c r="H16" i="13"/>
  <c r="H17" i="13"/>
  <c r="H11" i="13"/>
  <c r="G35" i="13"/>
  <c r="D21" i="6"/>
  <c r="E24" i="6"/>
  <c r="E21" i="6"/>
  <c r="H26" i="1"/>
  <c r="F24" i="6"/>
  <c r="F21" i="6"/>
  <c r="D59" i="6" s="1"/>
  <c r="F59" i="6" l="1"/>
  <c r="B50" i="1"/>
  <c r="H5" i="5"/>
  <c r="I68" i="6"/>
  <c r="F7" i="5" s="1"/>
  <c r="H28" i="6"/>
  <c r="D27" i="13"/>
  <c r="C22" i="6"/>
  <c r="E60" i="6" s="1"/>
  <c r="C23" i="6"/>
  <c r="E61" i="6" s="1"/>
  <c r="G24" i="6"/>
  <c r="D62" i="6"/>
  <c r="AA71" i="6"/>
  <c r="T71" i="6"/>
  <c r="AC70" i="6"/>
  <c r="W67" i="6"/>
  <c r="X67" i="6" s="1"/>
  <c r="G21" i="6" s="1"/>
  <c r="Y66" i="6"/>
  <c r="Z67" i="6" s="1"/>
  <c r="AA66" i="6" s="1"/>
  <c r="X66" i="6"/>
  <c r="Z64" i="6" s="1"/>
  <c r="X65" i="6"/>
  <c r="W65" i="6"/>
  <c r="W64" i="6"/>
  <c r="AA63" i="6"/>
  <c r="AA64" i="6" s="1"/>
  <c r="Z63" i="6"/>
  <c r="Z65" i="6" s="1"/>
  <c r="Y63" i="6"/>
  <c r="U62" i="6"/>
  <c r="T62" i="6"/>
  <c r="V60" i="6" s="1"/>
  <c r="S62" i="6"/>
  <c r="V59" i="6" s="1"/>
  <c r="V61" i="6"/>
  <c r="U60" i="6"/>
  <c r="U59" i="6"/>
  <c r="T59" i="6"/>
  <c r="W23" i="6"/>
  <c r="S27" i="6" s="1"/>
  <c r="AA53" i="6"/>
  <c r="T53" i="6"/>
  <c r="AC52" i="6"/>
  <c r="W49" i="6"/>
  <c r="X49" i="6" s="1"/>
  <c r="Y48" i="6"/>
  <c r="Z49" i="6" s="1"/>
  <c r="AA48" i="6" s="1"/>
  <c r="X48" i="6"/>
  <c r="X47" i="6"/>
  <c r="W47" i="6"/>
  <c r="Z46" i="6"/>
  <c r="W46" i="6"/>
  <c r="AA45" i="6"/>
  <c r="AA46" i="6" s="1"/>
  <c r="Z45" i="6"/>
  <c r="Z47" i="6" s="1"/>
  <c r="Y45" i="6"/>
  <c r="U44" i="6"/>
  <c r="T44" i="6"/>
  <c r="V42" i="6" s="1"/>
  <c r="S44" i="6"/>
  <c r="V41" i="6" s="1"/>
  <c r="V43" i="6"/>
  <c r="U42" i="6"/>
  <c r="W41" i="6"/>
  <c r="X41" i="6" s="1"/>
  <c r="U41" i="6"/>
  <c r="T41" i="6"/>
  <c r="T26" i="6"/>
  <c r="AA35" i="6"/>
  <c r="T35" i="6"/>
  <c r="AC34" i="6"/>
  <c r="W31" i="6"/>
  <c r="X31" i="6" s="1"/>
  <c r="Y30" i="6"/>
  <c r="Z31" i="6" s="1"/>
  <c r="AA30" i="6" s="1"/>
  <c r="X30" i="6"/>
  <c r="Z28" i="6" s="1"/>
  <c r="X29" i="6"/>
  <c r="W29" i="6"/>
  <c r="W28" i="6"/>
  <c r="AA27" i="6"/>
  <c r="AA28" i="6" s="1"/>
  <c r="Z27" i="6"/>
  <c r="Z29" i="6" s="1"/>
  <c r="Y27" i="6"/>
  <c r="U26" i="6"/>
  <c r="S26" i="6"/>
  <c r="V23" i="6" s="1"/>
  <c r="V25" i="6"/>
  <c r="V24" i="6"/>
  <c r="U24" i="6"/>
  <c r="U23" i="6"/>
  <c r="T23" i="6"/>
  <c r="U6" i="6"/>
  <c r="H38" i="1"/>
  <c r="B34" i="13"/>
  <c r="B33" i="13"/>
  <c r="D35" i="13"/>
  <c r="C35" i="13"/>
  <c r="F38" i="1"/>
  <c r="E38" i="1"/>
  <c r="F60" i="6" l="1"/>
  <c r="G60" i="6"/>
  <c r="F61" i="6"/>
  <c r="G61" i="6"/>
  <c r="X23" i="6"/>
  <c r="S28" i="6" s="1"/>
  <c r="U28" i="6"/>
  <c r="F62" i="6"/>
  <c r="C16" i="5"/>
  <c r="D22" i="6"/>
  <c r="C29" i="6"/>
  <c r="D29" i="6" s="1"/>
  <c r="D23" i="6"/>
  <c r="C30" i="6"/>
  <c r="D30" i="6" s="1"/>
  <c r="T27" i="6"/>
  <c r="W24" i="6" s="1"/>
  <c r="Y23" i="6"/>
  <c r="S29" i="6" s="1"/>
  <c r="U29" i="6" s="1"/>
  <c r="Y25" i="6"/>
  <c r="Y26" i="6" s="1"/>
  <c r="V29" i="6"/>
  <c r="X25" i="6"/>
  <c r="X26" i="6" s="1"/>
  <c r="U31" i="6"/>
  <c r="AA25" i="6" s="1"/>
  <c r="V28" i="6"/>
  <c r="V31" i="6" s="1"/>
  <c r="AA26" i="6" s="1"/>
  <c r="U27" i="6"/>
  <c r="S31" i="6"/>
  <c r="AA23" i="6" s="1"/>
  <c r="Y41" i="6"/>
  <c r="S47" i="6" s="1"/>
  <c r="U47" i="6" s="1"/>
  <c r="S46" i="6"/>
  <c r="S45" i="6"/>
  <c r="C6" i="5"/>
  <c r="C7" i="5"/>
  <c r="C8" i="5"/>
  <c r="C5" i="5"/>
  <c r="H22" i="1"/>
  <c r="H39" i="1"/>
  <c r="H41" i="1"/>
  <c r="H23" i="1"/>
  <c r="C53" i="6"/>
  <c r="X12" i="6"/>
  <c r="Z10" i="6" s="1"/>
  <c r="X11" i="6"/>
  <c r="W10" i="6"/>
  <c r="AA14" i="6"/>
  <c r="AB17" i="6"/>
  <c r="AE11" i="6"/>
  <c r="W17" i="6"/>
  <c r="Y17" i="6" s="1"/>
  <c r="T17" i="6"/>
  <c r="AA17" i="6"/>
  <c r="W14" i="6"/>
  <c r="Y14" i="6" s="1"/>
  <c r="W11" i="6"/>
  <c r="AC16" i="6"/>
  <c r="W13" i="6"/>
  <c r="X13" i="6" s="1"/>
  <c r="AA9" i="6"/>
  <c r="AA10" i="6" s="1"/>
  <c r="T9" i="6"/>
  <c r="T11" i="6" s="1"/>
  <c r="Y9" i="6"/>
  <c r="S8" i="6"/>
  <c r="V5" i="6" s="1"/>
  <c r="T8" i="6"/>
  <c r="V6" i="6" s="1"/>
  <c r="U8" i="6"/>
  <c r="V7" i="6"/>
  <c r="U5" i="6"/>
  <c r="T5" i="6"/>
  <c r="D47" i="6"/>
  <c r="E47" i="6"/>
  <c r="F47" i="6"/>
  <c r="G47" i="6"/>
  <c r="D48" i="6"/>
  <c r="E48" i="6"/>
  <c r="F48" i="6"/>
  <c r="G48" i="6"/>
  <c r="D49" i="6"/>
  <c r="E49" i="6"/>
  <c r="F49" i="6"/>
  <c r="G49" i="6"/>
  <c r="D50" i="6"/>
  <c r="E50" i="6"/>
  <c r="F50" i="6"/>
  <c r="G50" i="6"/>
  <c r="D51" i="6"/>
  <c r="E51" i="6"/>
  <c r="F51" i="6"/>
  <c r="G51" i="6"/>
  <c r="D52" i="6"/>
  <c r="E52" i="6"/>
  <c r="F52" i="6"/>
  <c r="G52" i="6"/>
  <c r="E46" i="6"/>
  <c r="F46" i="6"/>
  <c r="G46" i="6"/>
  <c r="D46" i="6"/>
  <c r="C14" i="6"/>
  <c r="C16" i="6" s="1"/>
  <c r="C3" i="6" s="1"/>
  <c r="C4" i="6"/>
  <c r="C7" i="6"/>
  <c r="C6" i="6"/>
  <c r="C5" i="6"/>
  <c r="E4" i="6"/>
  <c r="K53" i="6"/>
  <c r="J53" i="6"/>
  <c r="I53" i="6"/>
  <c r="H53" i="6"/>
  <c r="E28" i="6" l="1"/>
  <c r="G28" i="6" s="1"/>
  <c r="E30" i="6"/>
  <c r="G30" i="6" s="1"/>
  <c r="E29" i="6"/>
  <c r="G29" i="6" s="1"/>
  <c r="T28" i="6"/>
  <c r="X24" i="6" s="1"/>
  <c r="T29" i="6"/>
  <c r="Y24" i="6" s="1"/>
  <c r="AE27" i="6"/>
  <c r="W35" i="6" s="1"/>
  <c r="C46" i="6"/>
  <c r="C47" i="6"/>
  <c r="C51" i="6"/>
  <c r="C52" i="6"/>
  <c r="AE29" i="6"/>
  <c r="W25" i="6"/>
  <c r="W26" i="6" s="1"/>
  <c r="V27" i="6"/>
  <c r="U45" i="6"/>
  <c r="T45" i="6"/>
  <c r="S49" i="6"/>
  <c r="AA41" i="6" s="1"/>
  <c r="U46" i="6"/>
  <c r="V47" i="6"/>
  <c r="Y43" i="6"/>
  <c r="Y44" i="6" s="1"/>
  <c r="X14" i="6"/>
  <c r="T10" i="6"/>
  <c r="X6" i="6" s="1"/>
  <c r="X17" i="6"/>
  <c r="C50" i="6"/>
  <c r="C49" i="6"/>
  <c r="C48" i="6"/>
  <c r="AB11" i="6"/>
  <c r="T14" i="6"/>
  <c r="AB6" i="6" s="1"/>
  <c r="Y6" i="6"/>
  <c r="T13" i="6"/>
  <c r="AA6" i="6" s="1"/>
  <c r="AB9" i="6"/>
  <c r="AB10" i="6" s="1"/>
  <c r="W6" i="6"/>
  <c r="C17" i="6"/>
  <c r="E3" i="6" s="1"/>
  <c r="Z9" i="6"/>
  <c r="Z11" i="6" s="1"/>
  <c r="Y12" i="6"/>
  <c r="Z13" i="6" s="1"/>
  <c r="AA12" i="6" s="1"/>
  <c r="K52" i="6" l="1"/>
  <c r="J52" i="6"/>
  <c r="I52" i="6"/>
  <c r="H52" i="6"/>
  <c r="J51" i="6"/>
  <c r="K51" i="6"/>
  <c r="I51" i="6"/>
  <c r="H51" i="6"/>
  <c r="T31" i="6"/>
  <c r="AA24" i="6" s="1"/>
  <c r="F35" i="6"/>
  <c r="F34" i="6"/>
  <c r="F36" i="6"/>
  <c r="H34" i="6"/>
  <c r="H36" i="6"/>
  <c r="H35" i="6"/>
  <c r="D36" i="6"/>
  <c r="C36" i="6" s="1"/>
  <c r="D35" i="6"/>
  <c r="C35" i="6" s="1"/>
  <c r="D34" i="6"/>
  <c r="K47" i="6"/>
  <c r="E36" i="6"/>
  <c r="E34" i="6"/>
  <c r="E35" i="6"/>
  <c r="K46" i="6"/>
  <c r="G36" i="6"/>
  <c r="G35" i="6"/>
  <c r="G34" i="6"/>
  <c r="K49" i="6"/>
  <c r="K50" i="6"/>
  <c r="K48" i="6"/>
  <c r="X35" i="6"/>
  <c r="Y35" i="6"/>
  <c r="V46" i="6"/>
  <c r="V49" i="6" s="1"/>
  <c r="AA44" i="6" s="1"/>
  <c r="U49" i="6"/>
  <c r="AA43" i="6" s="1"/>
  <c r="X43" i="6"/>
  <c r="X44" i="6" s="1"/>
  <c r="T46" i="6"/>
  <c r="X42" i="6" s="1"/>
  <c r="T47" i="6"/>
  <c r="W42" i="6"/>
  <c r="AE45" i="6"/>
  <c r="W43" i="6"/>
  <c r="W44" i="6" s="1"/>
  <c r="V45" i="6"/>
  <c r="C34" i="6" l="1"/>
  <c r="K54" i="6"/>
  <c r="C62" i="6" s="1"/>
  <c r="AE47" i="6"/>
  <c r="W53" i="6"/>
  <c r="T49" i="6"/>
  <c r="AA42" i="6" s="1"/>
  <c r="Y42" i="6"/>
  <c r="E16" i="5" l="1"/>
  <c r="F16" i="5" s="1"/>
  <c r="I36" i="6"/>
  <c r="E23" i="6" s="1"/>
  <c r="I34" i="6"/>
  <c r="C40" i="6" s="1"/>
  <c r="I35" i="6"/>
  <c r="E41" i="6" s="1"/>
  <c r="X53" i="6"/>
  <c r="Y53" i="6"/>
  <c r="E22" i="6" l="1"/>
  <c r="G41" i="6"/>
  <c r="I49" i="6" s="1"/>
  <c r="F41" i="6"/>
  <c r="I48" i="6" s="1"/>
  <c r="D41" i="6"/>
  <c r="I46" i="6" s="1"/>
  <c r="I47" i="6"/>
  <c r="H41" i="6"/>
  <c r="I50" i="6" s="1"/>
  <c r="C41" i="6"/>
  <c r="G40" i="6"/>
  <c r="H49" i="6" s="1"/>
  <c r="E40" i="6"/>
  <c r="H47" i="6" s="1"/>
  <c r="F40" i="6"/>
  <c r="H48" i="6" s="1"/>
  <c r="H40" i="6"/>
  <c r="H50" i="6" s="1"/>
  <c r="D40" i="6"/>
  <c r="H46" i="6" s="1"/>
  <c r="E42" i="6"/>
  <c r="J47" i="6" s="1"/>
  <c r="G42" i="6"/>
  <c r="J49" i="6" s="1"/>
  <c r="H42" i="6"/>
  <c r="J50" i="6" s="1"/>
  <c r="D42" i="6"/>
  <c r="J46" i="6" s="1"/>
  <c r="F42" i="6"/>
  <c r="J48" i="6" s="1"/>
  <c r="C42" i="6"/>
  <c r="G23" i="6" l="1"/>
  <c r="G22" i="6"/>
  <c r="H54" i="6"/>
  <c r="C59" i="6" s="1"/>
  <c r="I54" i="6"/>
  <c r="C60" i="6" s="1"/>
  <c r="J54" i="6"/>
  <c r="C61" i="6" s="1"/>
  <c r="J59" i="6" l="1"/>
  <c r="E8" i="5" s="1"/>
  <c r="E13" i="5"/>
  <c r="E11" i="5"/>
  <c r="E12" i="5"/>
  <c r="E7" i="5" l="1"/>
  <c r="E5" i="5"/>
  <c r="E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tc={74B299A1-6B4B-F741-A902-C237EB001DC1}</author>
    <author>tc={47601A07-C20F-3045-AEF9-A176FEEAAF8D}</author>
    <author>tc={44E2CC5D-05DD-CA48-AE99-4AB16F388CB4}</author>
    <author>tc={CBC99021-BF54-E34F-A44B-9126958F4192}</author>
    <author>tc={1242546B-5C55-5E4C-B4E6-800D5791EF81}</author>
    <author>tc={C44E4D9B-BDF5-CD44-802D-3421A468EC9D}</author>
    <author>tc={691D0260-E565-504B-973F-00264E79C85C}</author>
  </authors>
  <commentList>
    <comment ref="C4" authorId="0" shapeId="0" xr:uid="{74B299A1-6B4B-F741-A902-C237EB001DC1}">
      <text>
        <t>[Threaded comment]
Your version of Excel allows you to read this threaded comment; however, any edits to it will get removed if the file is opened in a newer version of Excel. Learn more: https://go.microsoft.com/fwlink/?linkid=870924
Comment:
    From I2SL</t>
      </text>
    </comment>
    <comment ref="E4" authorId="1" shapeId="0" xr:uid="{47601A07-C20F-3045-AEF9-A176FEEAAF8D}">
      <text>
        <t>[Threaded comment]
Your version of Excel allows you to read this threaded comment; however, any edits to it will get removed if the file is opened in a newer version of Excel. Learn more: https://go.microsoft.com/fwlink/?linkid=870924
Comment:
    From i2sl benchmarking tool</t>
      </text>
    </comment>
    <comment ref="C14" authorId="2" shapeId="0" xr:uid="{44E2CC5D-05DD-CA48-AE99-4AB16F388CB4}">
      <text>
        <t xml:space="preserve">[Threaded comment]
Your version of Excel allows you to read this threaded comment; however, any edits to it will get removed if the file is opened in a newer version of Excel. Learn more: https://go.microsoft.com/fwlink/?linkid=870924
Comment:
    Rack power density of 60 W/sqft. Rack area fraction 33%. </t>
      </text>
    </comment>
    <comment ref="B26" authorId="3" shapeId="0" xr:uid="{CBC99021-BF54-E34F-A44B-9126958F4192}">
      <text>
        <t>[Threaded comment]
Your version of Excel allows you to read this threaded comment; however, any edits to it will get removed if the file is opened in a newer version of Excel. Learn more: https://go.microsoft.com/fwlink/?linkid=870924
Comment:
    Used in instances where calculator cannot return a positive result</t>
      </text>
    </comment>
    <comment ref="C58" authorId="4" shapeId="0" xr:uid="{1242546B-5C55-5E4C-B4E6-800D5791EF81}">
      <text>
        <t xml:space="preserve">[Threaded comment]
Your version of Excel allows you to read this threaded comment; however, any edits to it will get removed if the file is opened in a newer version of Excel. Learn more: https://go.microsoft.com/fwlink/?linkid=870924
Comment:
    Consumption estimated via proration and square feet
</t>
      </text>
    </comment>
    <comment ref="J58" authorId="5" shapeId="0" xr:uid="{C44E4D9B-BDF5-CD44-802D-3421A468EC9D}">
      <text>
        <t>[Threaded comment]
Your version of Excel allows you to read this threaded comment; however, any edits to it will get removed if the file is opened in a newer version of Excel. Learn more: https://go.microsoft.com/fwlink/?linkid=870924
Comment:
    Necessary if the heating or cooling fuel is electricity</t>
      </text>
    </comment>
    <comment ref="B66" authorId="6" shapeId="0" xr:uid="{691D0260-E565-504B-973F-00264E79C85C}">
      <text>
        <t>[Threaded comment]
Your version of Excel allows you to read this threaded comment; however, any edits to it will get removed if the file is opened in a newer version of Excel. Learn more: https://go.microsoft.com/fwlink/?linkid=870924
Comment:
    This is necessary to create a blended emission factor for both direct line microgram and onsite fossil fuel generation.</t>
      </text>
    </comment>
  </commentList>
</comments>
</file>

<file path=xl/sharedStrings.xml><?xml version="1.0" encoding="utf-8"?>
<sst xmlns="http://schemas.openxmlformats.org/spreadsheetml/2006/main" count="3774" uniqueCount="1783">
  <si>
    <t>Background</t>
  </si>
  <si>
    <t>Instructions</t>
  </si>
  <si>
    <t>Information the tenant will need:</t>
  </si>
  <si>
    <t>Information the landlord will need:</t>
  </si>
  <si>
    <t>Key</t>
  </si>
  <si>
    <t>Required input</t>
  </si>
  <si>
    <t>Do not fill</t>
  </si>
  <si>
    <t>Which year are you requesting data for?</t>
  </si>
  <si>
    <t>Reporting year</t>
  </si>
  <si>
    <t>Which of the following utilities/services delivered to the tenant are commingled or master metered with other tenants?</t>
  </si>
  <si>
    <t>If not applicable, leave blank.</t>
  </si>
  <si>
    <t>Utility/Service</t>
  </si>
  <si>
    <t>Commingled</t>
  </si>
  <si>
    <t>Examples</t>
  </si>
  <si>
    <t>Electricity</t>
  </si>
  <si>
    <t>Onsite Heating</t>
  </si>
  <si>
    <t>Heated water, steam, or forced air</t>
  </si>
  <si>
    <t>Onsite Cooling</t>
  </si>
  <si>
    <t>Chilled water, condenser water, or forced air</t>
  </si>
  <si>
    <t>Water</t>
  </si>
  <si>
    <t/>
  </si>
  <si>
    <t>Potable water plumbed to tenant space or common area bathrooms</t>
  </si>
  <si>
    <t>Enter the headcount for areas you occupy</t>
  </si>
  <si>
    <t>For example, the number of people that enter your space on a typical day</t>
  </si>
  <si>
    <t>Tenant headcount</t>
  </si>
  <si>
    <t>average occupancy</t>
  </si>
  <si>
    <t>After completion of this sheet, send this workbook to your landlord to complete the landlord sheets.</t>
  </si>
  <si>
    <t>Optional input</t>
  </si>
  <si>
    <t>Reporting period</t>
  </si>
  <si>
    <t>Building area units</t>
  </si>
  <si>
    <t>Select units</t>
  </si>
  <si>
    <t>The tenant has previously indicated which utilities/services are commingled with other tenants.</t>
  </si>
  <si>
    <t>Please indicate the GHG Protocol scope (1, 2, or 3) under which the landlord accounts for each activity in their own inventory.</t>
  </si>
  <si>
    <t>If applicable, also indicate the fuel used for generating heating or cooling provided to tenants.</t>
  </si>
  <si>
    <t>If the building purchases district heating or cooling from an offsite district plant, please reach out to us.</t>
  </si>
  <si>
    <t>Commingled &amp; provided to tenant?</t>
  </si>
  <si>
    <t>Fuel source</t>
  </si>
  <si>
    <t>Landlord's accounting scope</t>
  </si>
  <si>
    <t>Select scope</t>
  </si>
  <si>
    <t>Select heating fuel</t>
  </si>
  <si>
    <t>Heated water, steam, forced air</t>
  </si>
  <si>
    <t>Select cooling fuel</t>
  </si>
  <si>
    <t>Chilled water, condenser water, forced air</t>
  </si>
  <si>
    <t>Utilities - Total consumption</t>
  </si>
  <si>
    <t>hide</t>
  </si>
  <si>
    <t>Meter units</t>
  </si>
  <si>
    <t>kWh</t>
  </si>
  <si>
    <t>Enter the total water consumption of the master water meter and the total number of people served by this meter.</t>
  </si>
  <si>
    <t>Services - Total consumption</t>
  </si>
  <si>
    <t>Enter the total fuel/electricity consumption of the heating or cooling systems, the area of the requesting tenant's leased space served by these systems, and the total occupied area served by them.</t>
  </si>
  <si>
    <t>Refrigerant</t>
  </si>
  <si>
    <t>Fuel units</t>
  </si>
  <si>
    <t>Heating</t>
  </si>
  <si>
    <t>Cooling</t>
  </si>
  <si>
    <t>Refrigerant leaks - Total releases</t>
  </si>
  <si>
    <t>If any refrigerant leaks occurred from base building systems that serve the tenant occurred during the reporting year, enter the refrigerant and amount leaked below. Also indicate the tenant area and total building area served by the system. Multiple rows are provided if multiple refrigerants leaked.</t>
  </si>
  <si>
    <t>Weight/mass units</t>
  </si>
  <si>
    <t>Total refrigerant released</t>
  </si>
  <si>
    <t>Select refrigerant</t>
  </si>
  <si>
    <t>Fire suppression - Total use</t>
  </si>
  <si>
    <t>If there were any releases of base building fire suppression systems either in the tenant area or in common areas, enter them here. If the latter, please indicate the total area of the tenant's space and total area of the building.
If the release occurred in a different tenant's space, do not enter it.</t>
  </si>
  <si>
    <t>Chemical agent</t>
  </si>
  <si>
    <t>Total chemical released</t>
  </si>
  <si>
    <t>Release location</t>
  </si>
  <si>
    <t>Select chemical</t>
  </si>
  <si>
    <t>Select location</t>
  </si>
  <si>
    <t>Enter the percentages of electricity from each source that are supplied to the master meter(s) and/or used for heating &amp; cooling.</t>
  </si>
  <si>
    <t>Source</t>
  </si>
  <si>
    <t xml:space="preserve">% </t>
  </si>
  <si>
    <t>Emission factor (if available)</t>
  </si>
  <si>
    <t>Emission factor units</t>
  </si>
  <si>
    <t>Description</t>
  </si>
  <si>
    <t>General grid mix electricity</t>
  </si>
  <si>
    <t>General electricity from the grid without supply contracts</t>
  </si>
  <si>
    <t>Grid electricity with supply contracts for non-renewable energy</t>
  </si>
  <si>
    <t>Electricity purchased from a specific energy supplier via the grid</t>
  </si>
  <si>
    <t>Grid electricity covered by RECs or a PPA</t>
  </si>
  <si>
    <t>Electricity supplied via the grid from an offsite renewable generator or RECs the landlord has purchased to cover building electricity</t>
  </si>
  <si>
    <t>Direct line fossil fuel microgrid from third party (not from landlord)</t>
  </si>
  <si>
    <t>Electricity purchased directly from a generator without grid transfers</t>
  </si>
  <si>
    <t>Onsite fossil fuel generation</t>
  </si>
  <si>
    <t>Electricity generated onsite via a fossil fuel generator or CHP plant</t>
  </si>
  <si>
    <t>Onsite renewable energy generation</t>
  </si>
  <si>
    <t>Electricity from onsite renewable energy installations</t>
  </si>
  <si>
    <t>Proceed to Landlord - High Use Areas &gt;</t>
  </si>
  <si>
    <t>High consumption spaces</t>
  </si>
  <si>
    <t xml:space="preserve">Do the utilities/services in question have any of the following high energy/water use spaces? If so, select "True" in the appropriate cell for the space type and utility/service. </t>
  </si>
  <si>
    <t>If there are any submetered areas in the building not listed that share the the same meter(s) or services as the tenant, enter them in "Other".</t>
  </si>
  <si>
    <t>Space Type</t>
  </si>
  <si>
    <t>Count</t>
  </si>
  <si>
    <t>Server Rooms</t>
  </si>
  <si>
    <t>Laboratory</t>
  </si>
  <si>
    <t>Food Service</t>
  </si>
  <si>
    <t>Medical Office</t>
  </si>
  <si>
    <t>Retail</t>
  </si>
  <si>
    <t>count</t>
  </si>
  <si>
    <t>Submetered consumption for high use areas (if available)</t>
  </si>
  <si>
    <t>Enter the consumption for applicable utilities/services in high use areas, if such areas are submetered, as well as the total consumption of the system.</t>
  </si>
  <si>
    <t>If consumption data is unavailable we will estimate based on industry averages, however, we will not be able to provide estimates if consumption data is not provided for "Other" spaces.</t>
  </si>
  <si>
    <t>For example, if the total heating use on the master meter is 100,000 ton-hr and the submetered server rooms use 10,000 ton-hr, go to the heating column and enter 100,000 in the "Total system output" row and 10,000 in the "Server rooms" row.</t>
  </si>
  <si>
    <t>Space type</t>
  </si>
  <si>
    <t>Total system output</t>
  </si>
  <si>
    <t>Server rooms</t>
  </si>
  <si>
    <t>Food service</t>
  </si>
  <si>
    <t>Medical office</t>
  </si>
  <si>
    <t>Units</t>
  </si>
  <si>
    <t xml:space="preserve">Please note, for heating and cooling, consumption is measured in the total output of the system (e.g. ton-hr of heating) and not fuel input to the system. </t>
  </si>
  <si>
    <t>If you do not have this data, leave it blank.</t>
  </si>
  <si>
    <t>tag</t>
  </si>
  <si>
    <t>Amount</t>
  </si>
  <si>
    <t>Emission factor (if applicable)</t>
  </si>
  <si>
    <t>Grid electricity</t>
  </si>
  <si>
    <t>Energy supply contracts</t>
  </si>
  <si>
    <t>Direct line microgrid (fossil fuel)</t>
  </si>
  <si>
    <t>Onsite renewable energy</t>
  </si>
  <si>
    <t>Stationary combustion</t>
  </si>
  <si>
    <t>Natural gas</t>
  </si>
  <si>
    <t>MMBtu</t>
  </si>
  <si>
    <t>Oil #2/Red diesel/Gas fuel</t>
  </si>
  <si>
    <t>Fuel oil #6</t>
  </si>
  <si>
    <t>Third-party/municipal water</t>
  </si>
  <si>
    <t>Refrigerants</t>
  </si>
  <si>
    <t>Fire Suppression</t>
  </si>
  <si>
    <t>To finalize these calculations, please review the sheet to ensure that all required inputs have been provided</t>
  </si>
  <si>
    <t>Once verified, these values are ready to be entered into the Sustain.Life app.</t>
  </si>
  <si>
    <t>Methodology</t>
  </si>
  <si>
    <t>Assumptions</t>
  </si>
  <si>
    <t>v1</t>
  </si>
  <si>
    <t>Electricity (kBtu/sf/yr)</t>
  </si>
  <si>
    <t>Heating (kBtu/sf/yr)</t>
  </si>
  <si>
    <t>Cooling (kBtu/sf/yr)</t>
  </si>
  <si>
    <t>Convert</t>
  </si>
  <si>
    <t>CBECS &amp; I2SL Benchmarking</t>
  </si>
  <si>
    <t>Multiply by</t>
  </si>
  <si>
    <t>Lab</t>
  </si>
  <si>
    <t>Natural Gas</t>
  </si>
  <si>
    <t>gallons</t>
  </si>
  <si>
    <t>CCF/HCF</t>
  </si>
  <si>
    <t>liters</t>
  </si>
  <si>
    <t>kiloliters</t>
  </si>
  <si>
    <t>kBtu</t>
  </si>
  <si>
    <t>Btu</t>
  </si>
  <si>
    <t>ton-hr</t>
  </si>
  <si>
    <t>therm</t>
  </si>
  <si>
    <t>sf</t>
  </si>
  <si>
    <t>sq-m</t>
  </si>
  <si>
    <t>scf</t>
  </si>
  <si>
    <t>Cafeteria/Food Court</t>
  </si>
  <si>
    <t>Office</t>
  </si>
  <si>
    <t>Avg. Serve Rm IT Load Power Density</t>
  </si>
  <si>
    <t>W/sf</t>
  </si>
  <si>
    <t>Cooling COP</t>
  </si>
  <si>
    <t>Electricity Consumption</t>
  </si>
  <si>
    <t>kWh/sf</t>
  </si>
  <si>
    <t>Cooling Consumption</t>
  </si>
  <si>
    <t>Total Consumption</t>
  </si>
  <si>
    <t>Fuel</t>
  </si>
  <si>
    <t>Conversion Table Offset</t>
  </si>
  <si>
    <t>Total Usage (user units)</t>
  </si>
  <si>
    <t>User units</t>
  </si>
  <si>
    <t>Total Usage (calc units)</t>
  </si>
  <si>
    <t>Calc units</t>
  </si>
  <si>
    <t>Oil 2</t>
  </si>
  <si>
    <t>Tenant CBECs Estimation</t>
  </si>
  <si>
    <t>Tenant Consumption</t>
  </si>
  <si>
    <t>Tenant Area</t>
  </si>
  <si>
    <t>Output units</t>
  </si>
  <si>
    <t>Total system input estimation (kbtu)</t>
  </si>
  <si>
    <t>Total</t>
  </si>
  <si>
    <t>High use area % of utility/service</t>
  </si>
  <si>
    <t>Oil 6</t>
  </si>
  <si>
    <t>Special Use Areas on Master Meter</t>
  </si>
  <si>
    <t>Exists &amp; not submetered</t>
  </si>
  <si>
    <t>Estimated % of total consumption</t>
  </si>
  <si>
    <t>Area (sf)</t>
  </si>
  <si>
    <t>Other</t>
  </si>
  <si>
    <t>Input units:</t>
  </si>
  <si>
    <t>Input units</t>
  </si>
  <si>
    <t>% to prorate</t>
  </si>
  <si>
    <t>Energy/Water Summary Outputs</t>
  </si>
  <si>
    <t>Calculated Consumption (output units)</t>
  </si>
  <si>
    <t>Offset</t>
  </si>
  <si>
    <t>REC evaluation</t>
  </si>
  <si>
    <t>Electricity (kWh)</t>
  </si>
  <si>
    <t>Domestic Water</t>
  </si>
  <si>
    <t>Emission Factor Unit Conversion</t>
  </si>
  <si>
    <t>% of all electricity</t>
  </si>
  <si>
    <t>Input factor</t>
  </si>
  <si>
    <t>Input unit</t>
  </si>
  <si>
    <t>Output</t>
  </si>
  <si>
    <t>Weighted average factor</t>
  </si>
  <si>
    <t>Direct Line Fossil Fuel Microgrid from Third Party (not from landlord)</t>
  </si>
  <si>
    <t>g/kWh</t>
  </si>
  <si>
    <t>Onsite Fossil Fuel Generation</t>
  </si>
  <si>
    <t>Fuel Check</t>
  </si>
  <si>
    <t>kg/kWh</t>
  </si>
  <si>
    <t>lb/kWh</t>
  </si>
  <si>
    <t>Electricity Exists</t>
  </si>
  <si>
    <t>Heating exists</t>
  </si>
  <si>
    <t>Cooling exists</t>
  </si>
  <si>
    <t>Exists?</t>
  </si>
  <si>
    <t>Weights</t>
  </si>
  <si>
    <t>Oil #2/Red Diesel/Gas Fuel</t>
  </si>
  <si>
    <t>Oil #6</t>
  </si>
  <si>
    <t>Refrigerant Leaks</t>
  </si>
  <si>
    <t>Mass</t>
  </si>
  <si>
    <t>Tenant proportion</t>
  </si>
  <si>
    <t>Tenant share</t>
  </si>
  <si>
    <t>Select chiller type</t>
  </si>
  <si>
    <t>Yes</t>
  </si>
  <si>
    <t>Select outcome</t>
  </si>
  <si>
    <t>REC Eval</t>
  </si>
  <si>
    <t>Select Units</t>
  </si>
  <si>
    <t>Select Scope</t>
  </si>
  <si>
    <t>Electric-driven</t>
  </si>
  <si>
    <t>No</t>
  </si>
  <si>
    <t>Scope 1</t>
  </si>
  <si>
    <t xml:space="preserve">RECs sold to third party </t>
  </si>
  <si>
    <t>Scope 2</t>
  </si>
  <si>
    <t xml:space="preserve">C2F6 </t>
  </si>
  <si>
    <t>kg</t>
  </si>
  <si>
    <t>CO2</t>
  </si>
  <si>
    <t>Tenant space</t>
  </si>
  <si>
    <t>SCF</t>
  </si>
  <si>
    <t>Natural gas absorption</t>
  </si>
  <si>
    <t>FTE</t>
  </si>
  <si>
    <t>RECs not generated</t>
  </si>
  <si>
    <t>Scope 3</t>
  </si>
  <si>
    <t>CF4</t>
  </si>
  <si>
    <t>g</t>
  </si>
  <si>
    <t>HFC 23</t>
  </si>
  <si>
    <t>Common area</t>
  </si>
  <si>
    <t>Enginer-driven natural gas</t>
  </si>
  <si>
    <t>RECs or energy attributes conveyed or sold to tenant</t>
  </si>
  <si>
    <t xml:space="preserve">CO2 </t>
  </si>
  <si>
    <t>lb</t>
  </si>
  <si>
    <t>HFC 125</t>
  </si>
  <si>
    <t>R-22</t>
  </si>
  <si>
    <t>oz</t>
  </si>
  <si>
    <t>HFC 134a</t>
  </si>
  <si>
    <t>HFC 227ea</t>
  </si>
  <si>
    <t>R-32</t>
  </si>
  <si>
    <t>HFC 236</t>
  </si>
  <si>
    <t>C4F10</t>
  </si>
  <si>
    <t>R-143a</t>
  </si>
  <si>
    <t>FK-5-1-12</t>
  </si>
  <si>
    <t>R-152a</t>
  </si>
  <si>
    <t>Halon-1301</t>
  </si>
  <si>
    <t>Halon-1211</t>
  </si>
  <si>
    <t>R-401A</t>
  </si>
  <si>
    <t>R-401B</t>
  </si>
  <si>
    <t>R-401C</t>
  </si>
  <si>
    <t>R-402A</t>
  </si>
  <si>
    <t>R-402B</t>
  </si>
  <si>
    <t>R-403B</t>
  </si>
  <si>
    <t>R-404A</t>
  </si>
  <si>
    <t>R-406A</t>
  </si>
  <si>
    <t>R-407A</t>
  </si>
  <si>
    <t>R-407B</t>
  </si>
  <si>
    <t>R-407C</t>
  </si>
  <si>
    <t>R-407D</t>
  </si>
  <si>
    <t>R-407E</t>
  </si>
  <si>
    <t>R-407F</t>
  </si>
  <si>
    <t>R-408A</t>
  </si>
  <si>
    <t>R-409A</t>
  </si>
  <si>
    <t>R-410A</t>
  </si>
  <si>
    <t>R-410B</t>
  </si>
  <si>
    <t>R-411A</t>
  </si>
  <si>
    <t>R-411B</t>
  </si>
  <si>
    <t>R-413A</t>
  </si>
  <si>
    <t>R-414A</t>
  </si>
  <si>
    <t>R-414B</t>
  </si>
  <si>
    <t>R-417A</t>
  </si>
  <si>
    <t>R-422A</t>
  </si>
  <si>
    <t>R-422D</t>
  </si>
  <si>
    <t>R-423A</t>
  </si>
  <si>
    <t>R-424A</t>
  </si>
  <si>
    <t>R-426A</t>
  </si>
  <si>
    <t>R-428A</t>
  </si>
  <si>
    <t>R-434A</t>
  </si>
  <si>
    <t>R-500</t>
  </si>
  <si>
    <t>R-502</t>
  </si>
  <si>
    <t>R-503</t>
  </si>
  <si>
    <t>R-504</t>
  </si>
  <si>
    <t>R-507</t>
  </si>
  <si>
    <t>R-508A</t>
  </si>
  <si>
    <t>R-508B</t>
  </si>
  <si>
    <t xml:space="preserve">SF6 </t>
  </si>
  <si>
    <t>Lessee's perspective</t>
  </si>
  <si>
    <t>Release date: May 2016</t>
  </si>
  <si>
    <t>Table C1. Total energy consumption by major fuel, 2012</t>
  </si>
  <si>
    <t xml:space="preserve">All buildings </t>
  </si>
  <si>
    <t>Total energy consumption (trillion Btu)</t>
  </si>
  <si>
    <t>Total
floorspace
(million 
square feet)</t>
  </si>
  <si>
    <t>Sum of
major
fuels</t>
  </si>
  <si>
    <t>Number of buildings (thousand)</t>
  </si>
  <si>
    <t>Primary</t>
  </si>
  <si>
    <t>Site</t>
  </si>
  <si>
    <t>Natural
gas</t>
  </si>
  <si>
    <t>Fuel
oil</t>
  </si>
  <si>
    <t>District
heat</t>
  </si>
  <si>
    <t>All buildings</t>
  </si>
  <si>
    <t>Building floorspace (square feet)</t>
  </si>
  <si>
    <t xml:space="preserve">1,001 to 5,000 </t>
  </si>
  <si>
    <t>Q</t>
  </si>
  <si>
    <t xml:space="preserve">5,001 to 10,000 </t>
  </si>
  <si>
    <t>10,001 to 25,000</t>
  </si>
  <si>
    <t>25,001 to 50,000</t>
  </si>
  <si>
    <t xml:space="preserve">50,001 to 100,000 </t>
  </si>
  <si>
    <t xml:space="preserve">100,001 to 200,000 </t>
  </si>
  <si>
    <t xml:space="preserve">200,001 to 500,000 </t>
  </si>
  <si>
    <t xml:space="preserve">Over 500,000 </t>
  </si>
  <si>
    <t>Principal building activity</t>
  </si>
  <si>
    <t>Education</t>
  </si>
  <si>
    <t xml:space="preserve">Food sales </t>
  </si>
  <si>
    <t>N</t>
  </si>
  <si>
    <t xml:space="preserve">Food service </t>
  </si>
  <si>
    <t xml:space="preserve">Health care </t>
  </si>
  <si>
    <t xml:space="preserve">Inpatient </t>
  </si>
  <si>
    <t xml:space="preserve">Outpatient </t>
  </si>
  <si>
    <t xml:space="preserve">Lodging </t>
  </si>
  <si>
    <t xml:space="preserve">Mercantile </t>
  </si>
  <si>
    <t xml:space="preserve">Retail (other than mall) </t>
  </si>
  <si>
    <t xml:space="preserve">Enclosed and strip malls </t>
  </si>
  <si>
    <t xml:space="preserve">Office </t>
  </si>
  <si>
    <t xml:space="preserve">Public assembly </t>
  </si>
  <si>
    <t xml:space="preserve">Public order and safety </t>
  </si>
  <si>
    <t xml:space="preserve">Religious worship </t>
  </si>
  <si>
    <t xml:space="preserve">Service </t>
  </si>
  <si>
    <t xml:space="preserve">Warehouse and storage </t>
  </si>
  <si>
    <t xml:space="preserve">Other </t>
  </si>
  <si>
    <t xml:space="preserve">Vacant </t>
  </si>
  <si>
    <t>Year constructed</t>
  </si>
  <si>
    <t>Before 1920</t>
  </si>
  <si>
    <t>1920 to 1945</t>
  </si>
  <si>
    <t>1946 to 1959</t>
  </si>
  <si>
    <t>1960 to 1969</t>
  </si>
  <si>
    <t>1970 to 1979</t>
  </si>
  <si>
    <t>1980 to 1989</t>
  </si>
  <si>
    <t>1990 to 1999</t>
  </si>
  <si>
    <t>2000 to 2003</t>
  </si>
  <si>
    <t>2004 to 2007</t>
  </si>
  <si>
    <t>2008 to 2012</t>
  </si>
  <si>
    <t>Census region and division</t>
  </si>
  <si>
    <t>Northeast</t>
  </si>
  <si>
    <t xml:space="preserve">New England </t>
  </si>
  <si>
    <t>Middle Atlantic</t>
  </si>
  <si>
    <t>Midwest</t>
  </si>
  <si>
    <t>East North Central</t>
  </si>
  <si>
    <t>West North Central</t>
  </si>
  <si>
    <t>South</t>
  </si>
  <si>
    <t xml:space="preserve">South Atlantic </t>
  </si>
  <si>
    <t>East South Central</t>
  </si>
  <si>
    <t>West South Central</t>
  </si>
  <si>
    <t>West</t>
  </si>
  <si>
    <t>Mountain</t>
  </si>
  <si>
    <t>Pacific</t>
  </si>
  <si>
    <r>
      <t>Climate region</t>
    </r>
    <r>
      <rPr>
        <b/>
        <vertAlign val="superscript"/>
        <sz val="10"/>
        <color theme="1"/>
        <rFont val="Calibri"/>
        <family val="2"/>
        <scheme val="minor"/>
      </rPr>
      <t>1</t>
    </r>
  </si>
  <si>
    <t>Very cold/Cold</t>
  </si>
  <si>
    <t>Mixed-humid</t>
  </si>
  <si>
    <t>Mixed-dry/Hot-dry</t>
  </si>
  <si>
    <t>Hot-humid</t>
  </si>
  <si>
    <t>Marine</t>
  </si>
  <si>
    <t>Number of floors</t>
  </si>
  <si>
    <t>One</t>
  </si>
  <si>
    <t>Two</t>
  </si>
  <si>
    <t>Three</t>
  </si>
  <si>
    <t>Four to nine</t>
  </si>
  <si>
    <t>Ten or more</t>
  </si>
  <si>
    <t>Elevators and escalators 
(more than one may apply)</t>
  </si>
  <si>
    <t>Any elevators</t>
  </si>
  <si>
    <t>Number of elevators</t>
  </si>
  <si>
    <t>Two to five</t>
  </si>
  <si>
    <t>Six or more</t>
  </si>
  <si>
    <t>Any escalators</t>
  </si>
  <si>
    <t>Number of workers (main shift)</t>
  </si>
  <si>
    <t>Fewer than 5</t>
  </si>
  <si>
    <t>5 to 9</t>
  </si>
  <si>
    <t>10 to 19</t>
  </si>
  <si>
    <t>20 to 49</t>
  </si>
  <si>
    <t>50 to 99</t>
  </si>
  <si>
    <t>100 to 249</t>
  </si>
  <si>
    <t>250 or more</t>
  </si>
  <si>
    <t>Weekly operating hours</t>
  </si>
  <si>
    <t>Fewer than 40</t>
  </si>
  <si>
    <t>40 to 48</t>
  </si>
  <si>
    <t>49 to 60</t>
  </si>
  <si>
    <t>61 to 84</t>
  </si>
  <si>
    <t>85 to 167</t>
  </si>
  <si>
    <t>Open continuously</t>
  </si>
  <si>
    <t>Ownership and occupancy</t>
  </si>
  <si>
    <t>Nongovernment owned</t>
  </si>
  <si>
    <t>Owner occupied</t>
  </si>
  <si>
    <t>Leased to tenant(s)</t>
  </si>
  <si>
    <t>Owner occupied and leased</t>
  </si>
  <si>
    <t>Unoccupied</t>
  </si>
  <si>
    <t>Government owned</t>
  </si>
  <si>
    <t>Federal</t>
  </si>
  <si>
    <t>State</t>
  </si>
  <si>
    <t>Local</t>
  </si>
  <si>
    <t>Party responsible for operation
and maintenance of energy
systems</t>
  </si>
  <si>
    <t>Building owner</t>
  </si>
  <si>
    <t>Business owner or tenant</t>
  </si>
  <si>
    <t>Property management</t>
  </si>
  <si>
    <t>Provider of direct input on energy-
related equipment purchases</t>
  </si>
  <si>
    <t>Number of establishments</t>
  </si>
  <si>
    <t>2 to 5</t>
  </si>
  <si>
    <t>6 to 10</t>
  </si>
  <si>
    <t>11 to 20</t>
  </si>
  <si>
    <t>More than 20</t>
  </si>
  <si>
    <t>Currently unoccupied</t>
  </si>
  <si>
    <t>Predominant exterior wall material</t>
  </si>
  <si>
    <t>Brick, stone, or stucco</t>
  </si>
  <si>
    <t>Concrete (block or poured)</t>
  </si>
  <si>
    <t>Concrete panels</t>
  </si>
  <si>
    <t>Siding or shingles</t>
  </si>
  <si>
    <t>Metal panels</t>
  </si>
  <si>
    <t>Window glass</t>
  </si>
  <si>
    <t>No one major type</t>
  </si>
  <si>
    <t>Predominant roof material</t>
  </si>
  <si>
    <t>Metal surfacing</t>
  </si>
  <si>
    <t>Synthetic or rubber</t>
  </si>
  <si>
    <t>Built-up</t>
  </si>
  <si>
    <t>Slate or tile shingles</t>
  </si>
  <si>
    <t>Wooden materials (including
shingles)</t>
  </si>
  <si>
    <t>Asphalt, fiberglass, or 
other shingles</t>
  </si>
  <si>
    <t>Concrete</t>
  </si>
  <si>
    <t>Roof characteristics</t>
  </si>
  <si>
    <t>Roof tilt</t>
  </si>
  <si>
    <t>Flat</t>
  </si>
  <si>
    <t>Shallow pitch</t>
  </si>
  <si>
    <t>Steeper pitch</t>
  </si>
  <si>
    <t>Cool roof</t>
  </si>
  <si>
    <t>Renovations in buildings
constructed before 2008
(more than one may apply)</t>
  </si>
  <si>
    <t>Any type of renovation</t>
  </si>
  <si>
    <t>Addition or annex</t>
  </si>
  <si>
    <t>Reduction in floorspace</t>
  </si>
  <si>
    <t>Roof replacement</t>
  </si>
  <si>
    <t>Exterior wall replacement</t>
  </si>
  <si>
    <t>Interior wall reconfiguration</t>
  </si>
  <si>
    <t>Window replacement</t>
  </si>
  <si>
    <t>HVAC equipment upgrade</t>
  </si>
  <si>
    <t>Lighting upgrade</t>
  </si>
  <si>
    <t>Electrical upgrade</t>
  </si>
  <si>
    <t>Plumbing system upgrade</t>
  </si>
  <si>
    <t>Insulation upgrade</t>
  </si>
  <si>
    <t>Fire, safety, or security upgrade</t>
  </si>
  <si>
    <t>Structural upgrade</t>
  </si>
  <si>
    <t>No renovations</t>
  </si>
  <si>
    <t>Buildings constructed 2008 or later</t>
  </si>
  <si>
    <t>Energy sources
(more than one may apply)</t>
  </si>
  <si>
    <t>Fuel oil</t>
  </si>
  <si>
    <t>District heat</t>
  </si>
  <si>
    <t>District chilled water</t>
  </si>
  <si>
    <t>Propane</t>
  </si>
  <si>
    <t>Space-heating energy sources
(more than one may apply)</t>
  </si>
  <si>
    <t>Primary space-heating 
energy source</t>
  </si>
  <si>
    <t>Cooling energy sources
(more than one may apply)</t>
  </si>
  <si>
    <t>Water-heating energy sources
(more than one may apply)</t>
  </si>
  <si>
    <t>Cooking energy sources
(more than one may apply)</t>
  </si>
  <si>
    <t>Energy end uses
(more than one may apply)</t>
  </si>
  <si>
    <t>Buildings with space heating</t>
  </si>
  <si>
    <t>Buildings with cooling</t>
  </si>
  <si>
    <t>Buildings with water heating</t>
  </si>
  <si>
    <t>Buildings with cooking</t>
  </si>
  <si>
    <t>Buildings with manufacturing</t>
  </si>
  <si>
    <t>Buildings with electricity
generation</t>
  </si>
  <si>
    <t>Percent of floorspace heated</t>
  </si>
  <si>
    <t>Not heated</t>
  </si>
  <si>
    <t>1 to 50</t>
  </si>
  <si>
    <t>51 to 99</t>
  </si>
  <si>
    <t>100</t>
  </si>
  <si>
    <t>Percent of floorspace cooled</t>
  </si>
  <si>
    <t>Not cooled</t>
  </si>
  <si>
    <t>Percent lit when open</t>
  </si>
  <si>
    <t>Zero</t>
  </si>
  <si>
    <t>Building never open/electricity
not used</t>
  </si>
  <si>
    <t>Percent lit during off hours</t>
  </si>
  <si>
    <t>51 to 100</t>
  </si>
  <si>
    <t>Building always open with 
no "off hours"</t>
  </si>
  <si>
    <t>Electricity not used</t>
  </si>
  <si>
    <t>Heating equipment 
(more than one may apply)</t>
  </si>
  <si>
    <t>Heat pumps</t>
  </si>
  <si>
    <t>Furnaces</t>
  </si>
  <si>
    <t>Individual space heaters</t>
  </si>
  <si>
    <t>Boilers</t>
  </si>
  <si>
    <t>Packaged heating units</t>
  </si>
  <si>
    <t>Cooling equipment 
(more than one may apply)</t>
  </si>
  <si>
    <t>Residential-type central air
conditioners</t>
  </si>
  <si>
    <t>Individual air conditioners</t>
  </si>
  <si>
    <t>Central chillers</t>
  </si>
  <si>
    <t>Packaged air conditioning units</t>
  </si>
  <si>
    <t>Swamp coolers</t>
  </si>
  <si>
    <t>Main equipment replaced since 
1990 (more than one may apply)</t>
  </si>
  <si>
    <t>Water-heating equipment</t>
  </si>
  <si>
    <t>Centralized system</t>
  </si>
  <si>
    <t>Distributed system</t>
  </si>
  <si>
    <t>Combination of centralized and
distributed system</t>
  </si>
  <si>
    <t>Lighting equipment types
(more than one may apply)</t>
  </si>
  <si>
    <t>Incandescent</t>
  </si>
  <si>
    <t>Standard fluorescent</t>
  </si>
  <si>
    <t>Compact fluorescent</t>
  </si>
  <si>
    <t>High-intensity discharge (HID)</t>
  </si>
  <si>
    <t>Halogen</t>
  </si>
  <si>
    <t>LED</t>
  </si>
  <si>
    <t>Refrigeration equipment
(more than one may apply)</t>
  </si>
  <si>
    <t>Any refrigeration</t>
  </si>
  <si>
    <t>Walk-in units</t>
  </si>
  <si>
    <t>Cases or cabinets</t>
  </si>
  <si>
    <t>Large cold storage areas</t>
  </si>
  <si>
    <t>Commercial ice makers</t>
  </si>
  <si>
    <t>Residential-type or compact units</t>
  </si>
  <si>
    <t>Vending machines</t>
  </si>
  <si>
    <t>No refrigeration</t>
  </si>
  <si>
    <t>Office equipment
(more than one may apply)</t>
  </si>
  <si>
    <t>Desktop computers</t>
  </si>
  <si>
    <t>With flat screen monitors</t>
  </si>
  <si>
    <t>With multiple monitors</t>
  </si>
  <si>
    <t>Laptop computers</t>
  </si>
  <si>
    <t>Dedicated servers</t>
  </si>
  <si>
    <t>Laser printers</t>
  </si>
  <si>
    <t>Inkjet printers</t>
  </si>
  <si>
    <t>FAX machines</t>
  </si>
  <si>
    <t>Photocopiers</t>
  </si>
  <si>
    <t>Number of desktop computers</t>
  </si>
  <si>
    <t>None</t>
  </si>
  <si>
    <t>1 to 4</t>
  </si>
  <si>
    <t>Number of laptop computers</t>
  </si>
  <si>
    <t>Number of dedicated servers</t>
  </si>
  <si>
    <t>50 or more</t>
  </si>
  <si>
    <t>Number of photocopiers</t>
  </si>
  <si>
    <t>2 to 4</t>
  </si>
  <si>
    <t>10 or more</t>
  </si>
  <si>
    <t>Number of TVs or video displays</t>
  </si>
  <si>
    <t>100 or more</t>
  </si>
  <si>
    <t>Food preparation or serving areas 
in non-food service buildings
(more than one may apply)</t>
  </si>
  <si>
    <t>Snack bar or concession stand</t>
  </si>
  <si>
    <t>Fast food or small restaurant</t>
  </si>
  <si>
    <t>Cafeteria or large restaurant</t>
  </si>
  <si>
    <t>Commercial kitchen/
food preparation area</t>
  </si>
  <si>
    <t>Small kitchen area</t>
  </si>
  <si>
    <t>Separate computer areas
(more than one may apply)</t>
  </si>
  <si>
    <t>Data center or server farm</t>
  </si>
  <si>
    <t>Computer-based training room</t>
  </si>
  <si>
    <t>Student or public computer center</t>
  </si>
  <si>
    <t>HVAC conservation features 
(more than one may apply)</t>
  </si>
  <si>
    <t>Economizer cycle</t>
  </si>
  <si>
    <t>Regular HVAC maintenance</t>
  </si>
  <si>
    <r>
      <t>Building automation system (BAS)</t>
    </r>
    <r>
      <rPr>
        <vertAlign val="superscript"/>
        <sz val="10"/>
        <color theme="1"/>
        <rFont val="Calibri"/>
        <family val="2"/>
        <scheme val="minor"/>
      </rPr>
      <t>2</t>
    </r>
  </si>
  <si>
    <t>Window and interior lighting 
features (more than one may
apply)</t>
  </si>
  <si>
    <t>Multipaned windows</t>
  </si>
  <si>
    <t>Tinted window glass</t>
  </si>
  <si>
    <t>Reflective window glass</t>
  </si>
  <si>
    <t>External overhangs or awnings</t>
  </si>
  <si>
    <t>Skylights or atriums</t>
  </si>
  <si>
    <t>Light scheduling</t>
  </si>
  <si>
    <t>Occupancy sensors</t>
  </si>
  <si>
    <t>Multi-level lighting or dimming</t>
  </si>
  <si>
    <t>Daylight harvesting</t>
  </si>
  <si>
    <t>Demand responsive lighting</t>
  </si>
  <si>
    <r>
      <t>Building automation system (BAS) for lighting</t>
    </r>
    <r>
      <rPr>
        <vertAlign val="superscript"/>
        <sz val="10"/>
        <color theme="1"/>
        <rFont val="Calibri"/>
        <family val="2"/>
        <scheme val="minor"/>
      </rPr>
      <t>2</t>
    </r>
  </si>
  <si>
    <t>Equipment usage reduced when 
building not in full use 
(more than one may apply)</t>
  </si>
  <si>
    <t>Lighting</t>
  </si>
  <si>
    <r>
      <t xml:space="preserve">     </t>
    </r>
    <r>
      <rPr>
        <vertAlign val="superscript"/>
        <sz val="9"/>
        <color theme="1"/>
        <rFont val="Calibri"/>
        <family val="2"/>
        <scheme val="minor"/>
      </rPr>
      <t>1</t>
    </r>
    <r>
      <rPr>
        <sz val="9"/>
        <color theme="1"/>
        <rFont val="Calibri"/>
        <family val="2"/>
        <scheme val="minor"/>
      </rPr>
      <t xml:space="preserve">These climate regions were created by the Building America program, sponsored by the U.S. Department of Energy’s Office of Energy Efficiency and Renewable Energy (EERE). 
    </t>
    </r>
    <r>
      <rPr>
        <vertAlign val="superscript"/>
        <sz val="9"/>
        <color theme="1"/>
        <rFont val="Calibri"/>
        <family val="2"/>
        <scheme val="minor"/>
      </rPr>
      <t xml:space="preserve"> 2</t>
    </r>
    <r>
      <rPr>
        <sz val="9"/>
        <color theme="1"/>
        <rFont val="Calibri"/>
        <family val="2"/>
        <scheme val="minor"/>
      </rPr>
      <t>In earlier CBECS publications, BAS was referred to as</t>
    </r>
    <r>
      <rPr>
        <i/>
        <sz val="9"/>
        <color theme="1"/>
        <rFont val="Calibri"/>
        <family val="2"/>
        <scheme val="minor"/>
      </rPr>
      <t xml:space="preserve"> Energy Management and Control System (EMCS).</t>
    </r>
    <r>
      <rPr>
        <sz val="9"/>
        <color theme="1"/>
        <rFont val="Calibri"/>
        <family val="2"/>
        <scheme val="minor"/>
      </rPr>
      <t xml:space="preserve">
     Q = Data withheld either because the Relative Standard Error (RSE) was greater than 50 percent or fewer than 20 buildings were sampled.
     N = No cases in reporting sample.
     Notes:  ● Because of rounding, data may not sum to totals.  ● See the </t>
    </r>
    <r>
      <rPr>
        <i/>
        <sz val="9"/>
        <color theme="1"/>
        <rFont val="Calibri"/>
        <family val="2"/>
        <scheme val="minor"/>
      </rPr>
      <t>Guide to the 2012 CBECS Detailed Tables</t>
    </r>
    <r>
      <rPr>
        <sz val="9"/>
        <color theme="1"/>
        <rFont val="Calibri"/>
        <family val="2"/>
        <scheme val="minor"/>
      </rPr>
      <t xml:space="preserve"> or </t>
    </r>
    <r>
      <rPr>
        <i/>
        <sz val="9"/>
        <color theme="1"/>
        <rFont val="Calibri"/>
        <family val="2"/>
        <scheme val="minor"/>
      </rPr>
      <t xml:space="preserve">CBECS Terminology </t>
    </r>
    <r>
      <rPr>
        <sz val="9"/>
        <color theme="1"/>
        <rFont val="Calibri"/>
        <family val="2"/>
        <scheme val="minor"/>
      </rPr>
      <t>for definitions of terms used in these tables and/or comparison of differences with prior CBECS tables. Both references can be accessed from http://www.eia.gov/consumption/commercial/data/2012/ ● Site electricity is the amount of electricity delivered to commercial buildings. Primary electricity, which is not included in the</t>
    </r>
    <r>
      <rPr>
        <i/>
        <sz val="9"/>
        <color theme="1"/>
        <rFont val="Calibri"/>
        <family val="2"/>
        <scheme val="minor"/>
      </rPr>
      <t xml:space="preserve"> Sum of major fuels</t>
    </r>
    <r>
      <rPr>
        <sz val="9"/>
        <color theme="1"/>
        <rFont val="Calibri"/>
        <family val="2"/>
        <scheme val="minor"/>
      </rPr>
      <t xml:space="preserve">category, is site electricity plus the conversion losses in the generation, transmission, and distribution processes. ● Statistics for the </t>
    </r>
    <r>
      <rPr>
        <i/>
        <sz val="9"/>
        <color theme="1"/>
        <rFont val="Calibri"/>
        <family val="2"/>
        <scheme val="minor"/>
      </rPr>
      <t>Energy end uses</t>
    </r>
    <r>
      <rPr>
        <sz val="9"/>
        <color theme="1"/>
        <rFont val="Calibri"/>
        <family val="2"/>
        <scheme val="minor"/>
      </rPr>
      <t xml:space="preserve"> category represent total consumption in buildings that have the end use, not consumption specifically for that particular end use. ● HVAC = Heating, ventilation, and air conditioning.
     Source: U.S. Energy Information Administration, Office of Energy Consumption and Efficiency Statistics, Forma EIA-871A, C, D, E, and F of the 2012 Commercial Buildings Energy Consumption Survey.</t>
    </r>
  </si>
  <si>
    <t>Table E2. Major fuel consumption intensities (Btu) by end use, 2012</t>
  </si>
  <si>
    <r>
      <t>Major fuel energy intensity</t>
    </r>
    <r>
      <rPr>
        <b/>
        <vertAlign val="superscript"/>
        <sz val="10"/>
        <color theme="1"/>
        <rFont val="Calibri"/>
        <family val="2"/>
        <scheme val="minor"/>
      </rPr>
      <t>1</t>
    </r>
    <r>
      <rPr>
        <b/>
        <sz val="10"/>
        <color theme="1"/>
        <rFont val="Calibri"/>
        <family val="2"/>
        <scheme val="minor"/>
      </rPr>
      <t xml:space="preserve">
(thousand Btu/square foot in buildings using any major fuel for the end use)</t>
    </r>
  </si>
  <si>
    <t>Space
heat-
ing</t>
  </si>
  <si>
    <t>Cool-
ing</t>
  </si>
  <si>
    <t>Venti-
lation</t>
  </si>
  <si>
    <t>Water
heat-
ing</t>
  </si>
  <si>
    <t>Light-
ing</t>
  </si>
  <si>
    <t>Cook-
ing</t>
  </si>
  <si>
    <t>Refrig-
eration</t>
  </si>
  <si>
    <t>Office
equip-
ment</t>
  </si>
  <si>
    <t>Com-
puting</t>
  </si>
  <si>
    <r>
      <t>Climate region</t>
    </r>
    <r>
      <rPr>
        <b/>
        <vertAlign val="superscript"/>
        <sz val="10"/>
        <color theme="1"/>
        <rFont val="Calibri"/>
        <family val="2"/>
        <scheme val="minor"/>
      </rPr>
      <t>2</t>
    </r>
  </si>
  <si>
    <r>
      <t>Building automation system (BAS)</t>
    </r>
    <r>
      <rPr>
        <vertAlign val="superscript"/>
        <sz val="10"/>
        <color theme="1"/>
        <rFont val="Calibri"/>
        <family val="2"/>
        <scheme val="minor"/>
      </rPr>
      <t>3</t>
    </r>
  </si>
  <si>
    <r>
      <t>Building automation system (BAS) for lighting</t>
    </r>
    <r>
      <rPr>
        <vertAlign val="superscript"/>
        <sz val="10"/>
        <color theme="1"/>
        <rFont val="Calibri"/>
        <family val="2"/>
        <scheme val="minor"/>
      </rPr>
      <t>3</t>
    </r>
  </si>
  <si>
    <r>
      <t xml:space="preserve">    </t>
    </r>
    <r>
      <rPr>
        <vertAlign val="superscript"/>
        <sz val="9"/>
        <color theme="1"/>
        <rFont val="Calibri"/>
        <family val="2"/>
        <scheme val="minor"/>
      </rPr>
      <t xml:space="preserve"> 1</t>
    </r>
    <r>
      <rPr>
        <sz val="9"/>
        <color theme="1"/>
        <rFont val="Calibri"/>
        <family val="2"/>
        <scheme val="minor"/>
      </rPr>
      <t xml:space="preserve">The major fuel intensity calculation (total electricity, natural gas, fuel oil and district heat use for the end use divided by the floorspace in buildings that use any of those sources for the particular end use) differs from the calculation used in the 2003 CBECS tables, in which the intensities were not conditional on the presence of the end use; the 2003 CBECS denominator was total floorspace in all buildings. In this table, the intensities for each end use do not sum to the total intensity, whereas they did in the 2003 CBECS table.
     </t>
    </r>
    <r>
      <rPr>
        <vertAlign val="superscript"/>
        <sz val="9"/>
        <color theme="1"/>
        <rFont val="Calibri"/>
        <family val="2"/>
        <scheme val="minor"/>
      </rPr>
      <t>2</t>
    </r>
    <r>
      <rPr>
        <sz val="9"/>
        <color theme="1"/>
        <rFont val="Calibri"/>
        <family val="2"/>
        <scheme val="minor"/>
      </rPr>
      <t xml:space="preserve">These climate regions were created by the Building America program, sponsored by the U.S. Department of Energy’s Office of Energy Efficiency and Renewable Energy (EERE). 
    </t>
    </r>
    <r>
      <rPr>
        <vertAlign val="superscript"/>
        <sz val="9"/>
        <color theme="1"/>
        <rFont val="Calibri"/>
        <family val="2"/>
        <scheme val="minor"/>
      </rPr>
      <t>3</t>
    </r>
    <r>
      <rPr>
        <sz val="9"/>
        <color theme="1"/>
        <rFont val="Calibri"/>
        <family val="2"/>
        <scheme val="minor"/>
      </rPr>
      <t>In earlier CBECS publications, BAS was referred to as</t>
    </r>
    <r>
      <rPr>
        <i/>
        <sz val="9"/>
        <color theme="1"/>
        <rFont val="Calibri"/>
        <family val="2"/>
        <scheme val="minor"/>
      </rPr>
      <t xml:space="preserve"> Energy Management and Control System (EMCS).</t>
    </r>
    <r>
      <rPr>
        <sz val="9"/>
        <color theme="1"/>
        <rFont val="Calibri"/>
        <family val="2"/>
        <scheme val="minor"/>
      </rPr>
      <t xml:space="preserve">
     Q = Data withheld either because the Relative Standard Error (RSE) was greater than 50 percent or fewer than 20 buildings were sampled.
     N = No cases in reporting sample.
     Notes:  ● Because of rounding, data may not sum to totals.  ● See the </t>
    </r>
    <r>
      <rPr>
        <i/>
        <sz val="9"/>
        <color theme="1"/>
        <rFont val="Calibri"/>
        <family val="2"/>
        <scheme val="minor"/>
      </rPr>
      <t>Guide to the 2012 CBECS Detailed Tables</t>
    </r>
    <r>
      <rPr>
        <sz val="9"/>
        <color theme="1"/>
        <rFont val="Calibri"/>
        <family val="2"/>
        <scheme val="minor"/>
      </rPr>
      <t xml:space="preserve"> or </t>
    </r>
    <r>
      <rPr>
        <i/>
        <sz val="9"/>
        <color theme="1"/>
        <rFont val="Calibri"/>
        <family val="2"/>
        <scheme val="minor"/>
      </rPr>
      <t xml:space="preserve">CBECS Terminology </t>
    </r>
    <r>
      <rPr>
        <sz val="9"/>
        <color theme="1"/>
        <rFont val="Calibri"/>
        <family val="2"/>
        <scheme val="minor"/>
      </rPr>
      <t xml:space="preserve">for definitions of terms used in these tables and/or comparison of differences with prior CBECS tables. Both references can be accessed from http://www.eia.gov/consumption/commercial/data/2012/ ● Statistics for the </t>
    </r>
    <r>
      <rPr>
        <i/>
        <sz val="9"/>
        <color theme="1"/>
        <rFont val="Calibri"/>
        <family val="2"/>
        <scheme val="minor"/>
      </rPr>
      <t>Energy end uses</t>
    </r>
    <r>
      <rPr>
        <sz val="9"/>
        <color theme="1"/>
        <rFont val="Calibri"/>
        <family val="2"/>
        <scheme val="minor"/>
      </rPr>
      <t xml:space="preserve"> category represent total consumption in buildings that have the end use, not consumption specifically for that particular end use. ● HVAC = Heating, ventilation, and air conditioning.
     Source: U.S. Energy Information Administration, Office of Energy Consumption and Efficiency Statistics, Forms EIA-871A, C, D, E, and F of the 2012 Commercial Buildings Energy Consumption Survey.</t>
    </r>
  </si>
  <si>
    <t>Release date:  December 2016</t>
  </si>
  <si>
    <t>Table PBA4. Electricity consumption totals and conditional intensities by building activity subcategories, 2012</t>
  </si>
  <si>
    <t>Site electricity consumption</t>
  </si>
  <si>
    <t>All buildings using electricity</t>
  </si>
  <si>
    <t>per
building
(thousandkWh)</t>
  </si>
  <si>
    <t>per
square foot
(kWh)</t>
  </si>
  <si>
    <t>Distribution of 
building-level intensities
(kWh/square foot)</t>
  </si>
  <si>
    <t>Floorspace
per building
(thousand
square feet)</t>
  </si>
  <si>
    <t>Total (billion kWh)</t>
  </si>
  <si>
    <t>25th
per-
centile</t>
  </si>
  <si>
    <t>Median</t>
  </si>
  <si>
    <t>75th
per-
centile</t>
  </si>
  <si>
    <t>Principal building activity
(expanded)</t>
  </si>
  <si>
    <t xml:space="preserve">Education </t>
  </si>
  <si>
    <t xml:space="preserve">College or university </t>
  </si>
  <si>
    <t xml:space="preserve">K-12 </t>
  </si>
  <si>
    <t xml:space="preserve">Elementary or middle school </t>
  </si>
  <si>
    <t xml:space="preserve">High school </t>
  </si>
  <si>
    <t xml:space="preserve">Preschool or daycare </t>
  </si>
  <si>
    <t xml:space="preserve">Other classroom education </t>
  </si>
  <si>
    <r>
      <t>Convenience store</t>
    </r>
    <r>
      <rPr>
        <vertAlign val="superscript"/>
        <sz val="10"/>
        <color theme="1"/>
        <rFont val="Calibri"/>
        <family val="2"/>
        <scheme val="minor"/>
      </rPr>
      <t>1</t>
    </r>
  </si>
  <si>
    <t xml:space="preserve">Grocery store or food market </t>
  </si>
  <si>
    <t xml:space="preserve">Other food sales </t>
  </si>
  <si>
    <t xml:space="preserve">Fast food </t>
  </si>
  <si>
    <t xml:space="preserve">Restaurant or cafeteria </t>
  </si>
  <si>
    <t>Bar, pub, or lounge</t>
  </si>
  <si>
    <t xml:space="preserve">Other food service </t>
  </si>
  <si>
    <t xml:space="preserve">Office (diagnostic) </t>
  </si>
  <si>
    <t xml:space="preserve">Clinic or other outpatient </t>
  </si>
  <si>
    <t xml:space="preserve">Hotel </t>
  </si>
  <si>
    <t xml:space="preserve">Motel or inn </t>
  </si>
  <si>
    <t xml:space="preserve">Dormitory, fraternity, or sorority </t>
  </si>
  <si>
    <t>Nursing home or assisted living</t>
  </si>
  <si>
    <t xml:space="preserve">Other lodging </t>
  </si>
  <si>
    <t>Retail (other than mall)</t>
  </si>
  <si>
    <t xml:space="preserve">Retail store </t>
  </si>
  <si>
    <t xml:space="preserve">Vehicle dealership </t>
  </si>
  <si>
    <t xml:space="preserve">Other retail </t>
  </si>
  <si>
    <t>Enclosed and strip malls</t>
  </si>
  <si>
    <t xml:space="preserve">Strip shopping center </t>
  </si>
  <si>
    <t xml:space="preserve">Enclosed mall </t>
  </si>
  <si>
    <t>Administrative or professional</t>
  </si>
  <si>
    <t xml:space="preserve">Bank or other financial </t>
  </si>
  <si>
    <t xml:space="preserve">Government </t>
  </si>
  <si>
    <t xml:space="preserve">Medical (non-diagnostic) </t>
  </si>
  <si>
    <t xml:space="preserve">Mixed-use </t>
  </si>
  <si>
    <t xml:space="preserve">Other office </t>
  </si>
  <si>
    <t xml:space="preserve">Library </t>
  </si>
  <si>
    <t>Entertainment or culture</t>
  </si>
  <si>
    <t xml:space="preserve">Recreation </t>
  </si>
  <si>
    <t xml:space="preserve">Social or meeting </t>
  </si>
  <si>
    <t xml:space="preserve">Other assembly </t>
  </si>
  <si>
    <t xml:space="preserve">Fire or police station </t>
  </si>
  <si>
    <t>Courthouse or probation office</t>
  </si>
  <si>
    <t xml:space="preserve">Other public order </t>
  </si>
  <si>
    <t xml:space="preserve">Post office or postal center </t>
  </si>
  <si>
    <t xml:space="preserve">Repair shop </t>
  </si>
  <si>
    <t xml:space="preserve">Vehicle service or repair </t>
  </si>
  <si>
    <t>Vehicle storage or maintenance</t>
  </si>
  <si>
    <t xml:space="preserve">Other service </t>
  </si>
  <si>
    <t>Nonrefrigerated</t>
  </si>
  <si>
    <t>Warehouse</t>
  </si>
  <si>
    <t>Distribution or shipping center</t>
  </si>
  <si>
    <t xml:space="preserve">Self storage units </t>
  </si>
  <si>
    <t xml:space="preserve">Refrigerated </t>
  </si>
  <si>
    <t xml:space="preserve">Laboratory </t>
  </si>
  <si>
    <r>
      <t xml:space="preserve">     </t>
    </r>
    <r>
      <rPr>
        <vertAlign val="superscript"/>
        <sz val="9"/>
        <color theme="1"/>
        <rFont val="Calibri"/>
        <family val="2"/>
        <scheme val="minor"/>
      </rPr>
      <t>1</t>
    </r>
    <r>
      <rPr>
        <sz val="9"/>
        <color theme="1"/>
        <rFont val="Calibri"/>
        <family val="2"/>
        <scheme val="minor"/>
      </rPr>
      <t xml:space="preserve">Includes </t>
    </r>
    <r>
      <rPr>
        <i/>
        <sz val="9"/>
        <color theme="1"/>
        <rFont val="Calibri"/>
        <family val="2"/>
        <scheme val="minor"/>
      </rPr>
      <t>Convenience stores</t>
    </r>
    <r>
      <rPr>
        <sz val="9"/>
        <color theme="1"/>
        <rFont val="Calibri"/>
        <family val="2"/>
        <scheme val="minor"/>
      </rPr>
      <t xml:space="preserve"> and </t>
    </r>
    <r>
      <rPr>
        <i/>
        <sz val="9"/>
        <color theme="1"/>
        <rFont val="Calibri"/>
        <family val="2"/>
        <scheme val="minor"/>
      </rPr>
      <t>Convenience stores with gas stations</t>
    </r>
    <r>
      <rPr>
        <sz val="9"/>
        <color theme="1"/>
        <rFont val="Calibri"/>
        <family val="2"/>
        <scheme val="minor"/>
      </rPr>
      <t xml:space="preserve">.
     Q = Data withheld either because the Relative Standard Error (RSE) was greater than 50 percent or fewer than 20 buildings were sampled.
      Notes:  ● Because of rounding, data may not sum to totals.  ● See the </t>
    </r>
    <r>
      <rPr>
        <i/>
        <sz val="9"/>
        <color theme="1"/>
        <rFont val="Calibri"/>
        <family val="2"/>
        <scheme val="minor"/>
      </rPr>
      <t>Guide to the 2012 CBECS Detailed Tables</t>
    </r>
    <r>
      <rPr>
        <sz val="9"/>
        <color theme="1"/>
        <rFont val="Calibri"/>
        <family val="2"/>
        <scheme val="minor"/>
      </rPr>
      <t xml:space="preserve"> or </t>
    </r>
    <r>
      <rPr>
        <i/>
        <sz val="9"/>
        <color theme="1"/>
        <rFont val="Calibri"/>
        <family val="2"/>
        <scheme val="minor"/>
      </rPr>
      <t xml:space="preserve">CBECS Terminology </t>
    </r>
    <r>
      <rPr>
        <sz val="9"/>
        <color theme="1"/>
        <rFont val="Calibri"/>
        <family val="2"/>
        <scheme val="minor"/>
      </rPr>
      <t>for definitions of terms used in these tables and/or comparison of differences with prior CBECS tables. Both references can be accessed from http://www.eia.gov/consumption/commercial/data/2012/ 
     Source: U.S. Energy Information Administration, Office of Energy Consumption and Efficiency Statistics, Form EIA-871A and E of the 2012 Commercial Buildings Energy Consumption Survey.</t>
    </r>
  </si>
  <si>
    <t>Table PBA5. Natural gas consumption totals and conditional intensities by building activity subcategories, 2012</t>
  </si>
  <si>
    <t>Natural gas consumption</t>
  </si>
  <si>
    <t>All buildings using natural gas</t>
  </si>
  <si>
    <t>per
building
(thousandcubic
feet)</t>
  </si>
  <si>
    <t>per
square foot
(cubic
feet)</t>
  </si>
  <si>
    <t>Distribution of 
building-level intensities
(cubic feet/square foot)</t>
  </si>
  <si>
    <t>Total (billion cubic
feet)</t>
  </si>
  <si>
    <r>
      <t xml:space="preserve">     </t>
    </r>
    <r>
      <rPr>
        <vertAlign val="superscript"/>
        <sz val="9"/>
        <color theme="1"/>
        <rFont val="Calibri"/>
        <family val="2"/>
        <scheme val="minor"/>
      </rPr>
      <t>1</t>
    </r>
    <r>
      <rPr>
        <sz val="9"/>
        <color theme="1"/>
        <rFont val="Calibri"/>
        <family val="2"/>
        <scheme val="minor"/>
      </rPr>
      <t xml:space="preserve">Includes </t>
    </r>
    <r>
      <rPr>
        <i/>
        <sz val="9"/>
        <color theme="1"/>
        <rFont val="Calibri"/>
        <family val="2"/>
        <scheme val="minor"/>
      </rPr>
      <t>Convenience stores</t>
    </r>
    <r>
      <rPr>
        <sz val="9"/>
        <color theme="1"/>
        <rFont val="Calibri"/>
        <family val="2"/>
        <scheme val="minor"/>
      </rPr>
      <t xml:space="preserve"> and </t>
    </r>
    <r>
      <rPr>
        <i/>
        <sz val="9"/>
        <color theme="1"/>
        <rFont val="Calibri"/>
        <family val="2"/>
        <scheme val="minor"/>
      </rPr>
      <t>Convenience stores with gas stations</t>
    </r>
    <r>
      <rPr>
        <sz val="9"/>
        <color theme="1"/>
        <rFont val="Calibri"/>
        <family val="2"/>
        <scheme val="minor"/>
      </rPr>
      <t xml:space="preserve">.
     Q = Data withheld either because the Relative Standard Error (RSE) was greater than 50 percent or fewer than 20 buildings were sampled.
      Notes:  ● Because of rounding, data may not sum to totals.  ● See the </t>
    </r>
    <r>
      <rPr>
        <i/>
        <sz val="9"/>
        <color theme="1"/>
        <rFont val="Calibri"/>
        <family val="2"/>
        <scheme val="minor"/>
      </rPr>
      <t>Guide to the 2012 CBECS Detailed Tables</t>
    </r>
    <r>
      <rPr>
        <sz val="9"/>
        <color theme="1"/>
        <rFont val="Calibri"/>
        <family val="2"/>
        <scheme val="minor"/>
      </rPr>
      <t xml:space="preserve"> or </t>
    </r>
    <r>
      <rPr>
        <i/>
        <sz val="9"/>
        <color theme="1"/>
        <rFont val="Calibri"/>
        <family val="2"/>
        <scheme val="minor"/>
      </rPr>
      <t xml:space="preserve">CBECS Terminology </t>
    </r>
    <r>
      <rPr>
        <sz val="9"/>
        <color theme="1"/>
        <rFont val="Calibri"/>
        <family val="2"/>
        <scheme val="minor"/>
      </rPr>
      <t>for definitions of terms used in these tables and/or comparison of differences with prior CBECS tables. Both references can be accessed from http://www.eia.gov/consumption/commercial/data/2012/ 
     Source: U.S. Energy Information Administration, Office of Energy Consumption and Efficiency Statistics, Form EIA-871A and G of the 2012 Commercial Buildings Energy Consumption Survey.</t>
    </r>
  </si>
  <si>
    <t>PUBID</t>
  </si>
  <si>
    <t>REGION</t>
  </si>
  <si>
    <t>CENDIV</t>
  </si>
  <si>
    <t>PBA</t>
  </si>
  <si>
    <t>FREESTN</t>
  </si>
  <si>
    <t>SQFT</t>
  </si>
  <si>
    <t>SQFTC</t>
  </si>
  <si>
    <t>WLCNS</t>
  </si>
  <si>
    <t>RFCNS</t>
  </si>
  <si>
    <t>RFCOOL</t>
  </si>
  <si>
    <t>RFTILT</t>
  </si>
  <si>
    <t>BLDSHP</t>
  </si>
  <si>
    <t>GLSSPC</t>
  </si>
  <si>
    <t>EQGLSS</t>
  </si>
  <si>
    <t>SUNGLS</t>
  </si>
  <si>
    <t>NFLOOR</t>
  </si>
  <si>
    <t>BASEMNT</t>
  </si>
  <si>
    <t>FLCEILHT</t>
  </si>
  <si>
    <t>ATTIC</t>
  </si>
  <si>
    <t>ELEVTR</t>
  </si>
  <si>
    <t>NELVTR</t>
  </si>
  <si>
    <t>ESCLTR</t>
  </si>
  <si>
    <t>NESLTR</t>
  </si>
  <si>
    <t>YRCON</t>
  </si>
  <si>
    <t>YRCONC</t>
  </si>
  <si>
    <t>MONCON</t>
  </si>
  <si>
    <t>RENOV</t>
  </si>
  <si>
    <t>RENADD</t>
  </si>
  <si>
    <t>RENRDC</t>
  </si>
  <si>
    <t>RENCOS</t>
  </si>
  <si>
    <t>RENINT</t>
  </si>
  <si>
    <t>RENRFF</t>
  </si>
  <si>
    <t>RENWLL</t>
  </si>
  <si>
    <t>RENWIN</t>
  </si>
  <si>
    <t>RENHVC</t>
  </si>
  <si>
    <t>RENLGT</t>
  </si>
  <si>
    <t>RENPLB</t>
  </si>
  <si>
    <t>RENELC</t>
  </si>
  <si>
    <t>RENINS</t>
  </si>
  <si>
    <t>RENSAF</t>
  </si>
  <si>
    <t>RENSTR</t>
  </si>
  <si>
    <t>RENOTH</t>
  </si>
  <si>
    <t>ONEACT</t>
  </si>
  <si>
    <t>ACT1</t>
  </si>
  <si>
    <t>ACT2</t>
  </si>
  <si>
    <t>ACT3</t>
  </si>
  <si>
    <t>ACT1PCT</t>
  </si>
  <si>
    <t>ACT2PCT</t>
  </si>
  <si>
    <t>ACT3PCT</t>
  </si>
  <si>
    <t>PBAPLUS</t>
  </si>
  <si>
    <t>DRYCL</t>
  </si>
  <si>
    <t>VACANT</t>
  </si>
  <si>
    <t>CUBE</t>
  </si>
  <si>
    <t>CUBEC</t>
  </si>
  <si>
    <t>CUBELOC</t>
  </si>
  <si>
    <t>RWSEAT</t>
  </si>
  <si>
    <t>PBSEAT</t>
  </si>
  <si>
    <t>EDSEAT</t>
  </si>
  <si>
    <t>FDSEAT</t>
  </si>
  <si>
    <t>HCBED</t>
  </si>
  <si>
    <t>NRSBED</t>
  </si>
  <si>
    <t>LODGRM</t>
  </si>
  <si>
    <t>COURT</t>
  </si>
  <si>
    <t>FACIL</t>
  </si>
  <si>
    <t>FEDFAC</t>
  </si>
  <si>
    <t>FACACT</t>
  </si>
  <si>
    <t>MANIND</t>
  </si>
  <si>
    <t>PLANT</t>
  </si>
  <si>
    <t>FACDST</t>
  </si>
  <si>
    <t>FACDHW</t>
  </si>
  <si>
    <t>FACDCW</t>
  </si>
  <si>
    <t>FACELC</t>
  </si>
  <si>
    <t>BLDPLT</t>
  </si>
  <si>
    <t>GOVOWN</t>
  </si>
  <si>
    <t>GOVTYP</t>
  </si>
  <si>
    <t>OWNTYPE</t>
  </si>
  <si>
    <t>NOCC</t>
  </si>
  <si>
    <t>NOCCAT</t>
  </si>
  <si>
    <t>OWNOCC</t>
  </si>
  <si>
    <t>OWNOPR</t>
  </si>
  <si>
    <t>OWNPPR</t>
  </si>
  <si>
    <t>NWNPPR</t>
  </si>
  <si>
    <t>NWNOPR</t>
  </si>
  <si>
    <t>WHOPPR</t>
  </si>
  <si>
    <t>MONUSE</t>
  </si>
  <si>
    <t>OCCUPYP</t>
  </si>
  <si>
    <t>LODOCCP</t>
  </si>
  <si>
    <t>OPEN24</t>
  </si>
  <si>
    <t>OPNMF</t>
  </si>
  <si>
    <t>OPNWE</t>
  </si>
  <si>
    <t>WKHRS</t>
  </si>
  <si>
    <t>WKHRSC</t>
  </si>
  <si>
    <t>NWKER</t>
  </si>
  <si>
    <t>NWKERC</t>
  </si>
  <si>
    <t>HT1</t>
  </si>
  <si>
    <t>HT2</t>
  </si>
  <si>
    <t>COOL</t>
  </si>
  <si>
    <t>WATR</t>
  </si>
  <si>
    <t>COOK</t>
  </si>
  <si>
    <t>MANU</t>
  </si>
  <si>
    <t>CAPGEN</t>
  </si>
  <si>
    <t>GENR</t>
  </si>
  <si>
    <t>ANYEGY</t>
  </si>
  <si>
    <t>ELUSED</t>
  </si>
  <si>
    <t>NGUSED</t>
  </si>
  <si>
    <t>FKUSED</t>
  </si>
  <si>
    <t>FKTYPE</t>
  </si>
  <si>
    <t>PRUSED</t>
  </si>
  <si>
    <t>STUSED</t>
  </si>
  <si>
    <t>HWUSED</t>
  </si>
  <si>
    <t>CWUSED</t>
  </si>
  <si>
    <t>WOUSED</t>
  </si>
  <si>
    <t>COUSED</t>
  </si>
  <si>
    <t>SOUSED</t>
  </si>
  <si>
    <t>OTUSED</t>
  </si>
  <si>
    <t>ELHT1</t>
  </si>
  <si>
    <t>NGHT1</t>
  </si>
  <si>
    <t>FKHT1</t>
  </si>
  <si>
    <t>PRHT1</t>
  </si>
  <si>
    <t>STHT1</t>
  </si>
  <si>
    <t>HWHT1</t>
  </si>
  <si>
    <t>WOHT1</t>
  </si>
  <si>
    <t>COHT1</t>
  </si>
  <si>
    <t>SOHT1</t>
  </si>
  <si>
    <t>OTHT1</t>
  </si>
  <si>
    <t>ELHT2</t>
  </si>
  <si>
    <t>NGHT2</t>
  </si>
  <si>
    <t>FKHT2</t>
  </si>
  <si>
    <t>PRHT2</t>
  </si>
  <si>
    <t>STHT2</t>
  </si>
  <si>
    <t>HWHT2</t>
  </si>
  <si>
    <t>WOHT2</t>
  </si>
  <si>
    <t>COHT2</t>
  </si>
  <si>
    <t>SOHT2</t>
  </si>
  <si>
    <t>OTHT2</t>
  </si>
  <si>
    <t>HEATP</t>
  </si>
  <si>
    <t>HTLS50</t>
  </si>
  <si>
    <t>FURNAC</t>
  </si>
  <si>
    <t>PKGHT</t>
  </si>
  <si>
    <t>BOILER</t>
  </si>
  <si>
    <t>STHW</t>
  </si>
  <si>
    <t>HTPMPH</t>
  </si>
  <si>
    <t>SLFCON</t>
  </si>
  <si>
    <t>OTHTEQ</t>
  </si>
  <si>
    <t>FURNP</t>
  </si>
  <si>
    <t>PKGHP</t>
  </si>
  <si>
    <t>BOILP</t>
  </si>
  <si>
    <t>STHWP</t>
  </si>
  <si>
    <t>HTPHP</t>
  </si>
  <si>
    <t>SLFCNP</t>
  </si>
  <si>
    <t>OTHTP</t>
  </si>
  <si>
    <t>MAINHT</t>
  </si>
  <si>
    <t>NWMNHT</t>
  </si>
  <si>
    <t>PKGHTTYP</t>
  </si>
  <si>
    <t>PKGFURN</t>
  </si>
  <si>
    <t>PKGHTP</t>
  </si>
  <si>
    <t>PKGCOIL</t>
  </si>
  <si>
    <t>PKGPIU</t>
  </si>
  <si>
    <t>PKGDUCT</t>
  </si>
  <si>
    <t>BLRRAD</t>
  </si>
  <si>
    <t>BLRFNCL</t>
  </si>
  <si>
    <t>BLRINDC</t>
  </si>
  <si>
    <t>BLRLOOP</t>
  </si>
  <si>
    <t>BLRAIR</t>
  </si>
  <si>
    <t>BLRPKG</t>
  </si>
  <si>
    <t>BLRDUCT</t>
  </si>
  <si>
    <t>DHRAD</t>
  </si>
  <si>
    <t>DHFNCL</t>
  </si>
  <si>
    <t>DHINDC</t>
  </si>
  <si>
    <t>DHLOOP</t>
  </si>
  <si>
    <t>DHAIR</t>
  </si>
  <si>
    <t>DHPKG</t>
  </si>
  <si>
    <t>DHDUCT</t>
  </si>
  <si>
    <t>HPHPKG</t>
  </si>
  <si>
    <t>HPHSPLT</t>
  </si>
  <si>
    <t>HPHROOM</t>
  </si>
  <si>
    <t>HPHMINI</t>
  </si>
  <si>
    <t>HPHVRF</t>
  </si>
  <si>
    <t>HPHAIR</t>
  </si>
  <si>
    <t>HPHGRD</t>
  </si>
  <si>
    <t>HPHDUAL</t>
  </si>
  <si>
    <t>HPHWTR</t>
  </si>
  <si>
    <t>HPHBKUP</t>
  </si>
  <si>
    <t>SHRDNT</t>
  </si>
  <si>
    <t>SHBBRD</t>
  </si>
  <si>
    <t>SHPORT</t>
  </si>
  <si>
    <t>SHWALL</t>
  </si>
  <si>
    <t>SHFURN</t>
  </si>
  <si>
    <t>SHUNIT</t>
  </si>
  <si>
    <t>SHPTAC</t>
  </si>
  <si>
    <t>OTSTRP</t>
  </si>
  <si>
    <t>OTDUCT</t>
  </si>
  <si>
    <t>OTPIU</t>
  </si>
  <si>
    <t>HTVCAV</t>
  </si>
  <si>
    <t>HTVVAV</t>
  </si>
  <si>
    <t>HTVFLR</t>
  </si>
  <si>
    <t>HTVOAS</t>
  </si>
  <si>
    <t>HTVDEM</t>
  </si>
  <si>
    <t>HTVNON</t>
  </si>
  <si>
    <t>ELCOOL</t>
  </si>
  <si>
    <t>NGCOOL</t>
  </si>
  <si>
    <t>FKCOOL</t>
  </si>
  <si>
    <t>PRCOOL</t>
  </si>
  <si>
    <t>STCOOL</t>
  </si>
  <si>
    <t>HWCOOL</t>
  </si>
  <si>
    <t>CWCOOL</t>
  </si>
  <si>
    <t>OTCOOL</t>
  </si>
  <si>
    <t>COOLP</t>
  </si>
  <si>
    <t>RCAC</t>
  </si>
  <si>
    <t>PKGCL</t>
  </si>
  <si>
    <t>CHILLR</t>
  </si>
  <si>
    <t>CHWT</t>
  </si>
  <si>
    <t>HTPMPC</t>
  </si>
  <si>
    <t>ACWNWL</t>
  </si>
  <si>
    <t>EVAPCL</t>
  </si>
  <si>
    <t>OTCLEQ</t>
  </si>
  <si>
    <t>RCACP</t>
  </si>
  <si>
    <t>PKGCP</t>
  </si>
  <si>
    <t>CHILP</t>
  </si>
  <si>
    <t>CHWTP</t>
  </si>
  <si>
    <t>HTPCP</t>
  </si>
  <si>
    <t>ACWNWP</t>
  </si>
  <si>
    <t>EVAPP</t>
  </si>
  <si>
    <t>OTCLP</t>
  </si>
  <si>
    <t>MAINCL</t>
  </si>
  <si>
    <t>NWMNCL</t>
  </si>
  <si>
    <t>PKGCLTYP</t>
  </si>
  <si>
    <t>CHLAIRCL</t>
  </si>
  <si>
    <t>CHLWTRCL</t>
  </si>
  <si>
    <t>CHLABSRP</t>
  </si>
  <si>
    <t>HTRCHLR</t>
  </si>
  <si>
    <t>CHLAIR</t>
  </si>
  <si>
    <t>CHLFNCL</t>
  </si>
  <si>
    <t>CHLINDC</t>
  </si>
  <si>
    <t>CHLLOOP</t>
  </si>
  <si>
    <t>CHLBEAM</t>
  </si>
  <si>
    <t>CHLPKG</t>
  </si>
  <si>
    <t>CHLDUCT</t>
  </si>
  <si>
    <t>DCWAIR</t>
  </si>
  <si>
    <t>DCWFNCL</t>
  </si>
  <si>
    <t>DCWINDC</t>
  </si>
  <si>
    <t>DCWLOOP</t>
  </si>
  <si>
    <t>DCWBEAM</t>
  </si>
  <si>
    <t>DCWPKG</t>
  </si>
  <si>
    <t>DCWDUCT</t>
  </si>
  <si>
    <t>HPCPKG</t>
  </si>
  <si>
    <t>HPCSPLT</t>
  </si>
  <si>
    <t>HPCROOM</t>
  </si>
  <si>
    <t>HPCMINI</t>
  </si>
  <si>
    <t>HPCVRF</t>
  </si>
  <si>
    <t>HPCAIR</t>
  </si>
  <si>
    <t>HPCGRD</t>
  </si>
  <si>
    <t>HPCDUAL</t>
  </si>
  <si>
    <t>HPCWTR</t>
  </si>
  <si>
    <t>CLVCAV</t>
  </si>
  <si>
    <t>CLVVAV</t>
  </si>
  <si>
    <t>CLVFLR</t>
  </si>
  <si>
    <t>CLVOAS</t>
  </si>
  <si>
    <t>CLVDEM</t>
  </si>
  <si>
    <t>CLVNON</t>
  </si>
  <si>
    <t>EMCS</t>
  </si>
  <si>
    <t>RDHTNF</t>
  </si>
  <si>
    <t>HWRDHT</t>
  </si>
  <si>
    <t>RDCLNF</t>
  </si>
  <si>
    <t>HWRDCL</t>
  </si>
  <si>
    <t>ECN</t>
  </si>
  <si>
    <t>ECNTYPE</t>
  </si>
  <si>
    <t>MAINT</t>
  </si>
  <si>
    <t>ELWATR</t>
  </si>
  <si>
    <t>NGWATR</t>
  </si>
  <si>
    <t>FKWATR</t>
  </si>
  <si>
    <t>PRWATR</t>
  </si>
  <si>
    <t>STWATR</t>
  </si>
  <si>
    <t>HWWATR</t>
  </si>
  <si>
    <t>WOWATR</t>
  </si>
  <si>
    <t>COWATR</t>
  </si>
  <si>
    <t>SOWATR</t>
  </si>
  <si>
    <t>OTWATR</t>
  </si>
  <si>
    <t>WTHTEQ</t>
  </si>
  <si>
    <t>BOOSTWT</t>
  </si>
  <si>
    <t>INSTWT</t>
  </si>
  <si>
    <t>ELCOOK</t>
  </si>
  <si>
    <t>NGCOOK</t>
  </si>
  <si>
    <t>FKCOOK</t>
  </si>
  <si>
    <t>PRCOOK</t>
  </si>
  <si>
    <t>STCOOK</t>
  </si>
  <si>
    <t>HWCOOK</t>
  </si>
  <si>
    <t>WOCOOK</t>
  </si>
  <si>
    <t>COCOOK</t>
  </si>
  <si>
    <t>SOCOOK</t>
  </si>
  <si>
    <t>OTCOOK</t>
  </si>
  <si>
    <t>ELMANU</t>
  </si>
  <si>
    <t>NGMANU</t>
  </si>
  <si>
    <t>FKMANU</t>
  </si>
  <si>
    <t>PRMANU</t>
  </si>
  <si>
    <t>STMANU</t>
  </si>
  <si>
    <t>HWMANU</t>
  </si>
  <si>
    <t>WOMANU</t>
  </si>
  <si>
    <t>COMANU</t>
  </si>
  <si>
    <t>SOMANU</t>
  </si>
  <si>
    <t>OTMANU</t>
  </si>
  <si>
    <t>NGGENR</t>
  </si>
  <si>
    <t>FKGENR</t>
  </si>
  <si>
    <t>PRGENR</t>
  </si>
  <si>
    <t>WOGENR</t>
  </si>
  <si>
    <t>COGENR</t>
  </si>
  <si>
    <t>SOGENR</t>
  </si>
  <si>
    <t>OTGENR</t>
  </si>
  <si>
    <t>PVC</t>
  </si>
  <si>
    <t>FUELCL</t>
  </si>
  <si>
    <t>LRGTRB</t>
  </si>
  <si>
    <t>MCROTB</t>
  </si>
  <si>
    <t>ENGINE</t>
  </si>
  <si>
    <t>GENUSE</t>
  </si>
  <si>
    <t>COGEN</t>
  </si>
  <si>
    <t>TOGRID</t>
  </si>
  <si>
    <t>NGOTH</t>
  </si>
  <si>
    <t>FKOTH</t>
  </si>
  <si>
    <t>PROTH</t>
  </si>
  <si>
    <t>STOTH</t>
  </si>
  <si>
    <t>HWOTH</t>
  </si>
  <si>
    <t>CWOTH</t>
  </si>
  <si>
    <t>WOOTH</t>
  </si>
  <si>
    <t>COOTH</t>
  </si>
  <si>
    <t>SOOTH</t>
  </si>
  <si>
    <t>OTOTH</t>
  </si>
  <si>
    <t>ELLOCUT</t>
  </si>
  <si>
    <t>ELNONLU</t>
  </si>
  <si>
    <t>ELOTSRC</t>
  </si>
  <si>
    <t>ELCPLT</t>
  </si>
  <si>
    <t>ELLUPCT</t>
  </si>
  <si>
    <t>NGSRC</t>
  </si>
  <si>
    <t>PRAMTC</t>
  </si>
  <si>
    <t>PRUNIT</t>
  </si>
  <si>
    <t>WOAMT</t>
  </si>
  <si>
    <t>WOSRC</t>
  </si>
  <si>
    <t>WOEXP</t>
  </si>
  <si>
    <t>WOEXPC</t>
  </si>
  <si>
    <t>AMIMETER</t>
  </si>
  <si>
    <t>ENRGYPLN</t>
  </si>
  <si>
    <t>SNACK</t>
  </si>
  <si>
    <t>FASTFD</t>
  </si>
  <si>
    <t>CAF</t>
  </si>
  <si>
    <t>FDPREP</t>
  </si>
  <si>
    <t>KITCHN</t>
  </si>
  <si>
    <t>BREAKRM</t>
  </si>
  <si>
    <t>OTFDRM</t>
  </si>
  <si>
    <t>HWTRM</t>
  </si>
  <si>
    <t>LAUNDR</t>
  </si>
  <si>
    <t>CONFSP</t>
  </si>
  <si>
    <t>CONFSPP</t>
  </si>
  <si>
    <t>MEDEQP</t>
  </si>
  <si>
    <t>XRAYN</t>
  </si>
  <si>
    <t>CTSCAN</t>
  </si>
  <si>
    <t>MRI</t>
  </si>
  <si>
    <t>LINACC</t>
  </si>
  <si>
    <t>OUTSURG</t>
  </si>
  <si>
    <t>LABEQP</t>
  </si>
  <si>
    <t>MCHEQP</t>
  </si>
  <si>
    <t>POOL</t>
  </si>
  <si>
    <t>HTPOOL</t>
  </si>
  <si>
    <t>POOLSRC</t>
  </si>
  <si>
    <t>STRLZR</t>
  </si>
  <si>
    <t>RFGEQP</t>
  </si>
  <si>
    <t>RFGRES</t>
  </si>
  <si>
    <t>RFGCOMP</t>
  </si>
  <si>
    <t>RFGWI</t>
  </si>
  <si>
    <t>RFGOP</t>
  </si>
  <si>
    <t>RFGCL</t>
  </si>
  <si>
    <t>RFGVEN</t>
  </si>
  <si>
    <t>RFGICE</t>
  </si>
  <si>
    <t>RFGSTO</t>
  </si>
  <si>
    <t>RFGRSN</t>
  </si>
  <si>
    <t>RFGCOMPN</t>
  </si>
  <si>
    <t>RFGWIN</t>
  </si>
  <si>
    <t>RFGOPN</t>
  </si>
  <si>
    <t>RFGCLN</t>
  </si>
  <si>
    <t>RFGVNN</t>
  </si>
  <si>
    <t>RFGICN</t>
  </si>
  <si>
    <t>RFGSTP</t>
  </si>
  <si>
    <t>WHRECOV</t>
  </si>
  <si>
    <t>WHHT2</t>
  </si>
  <si>
    <t>WHWT</t>
  </si>
  <si>
    <t>WHOT</t>
  </si>
  <si>
    <t>PCTERM</t>
  </si>
  <si>
    <t>PCTERMN</t>
  </si>
  <si>
    <t>PCTRMC</t>
  </si>
  <si>
    <t>MLTMON</t>
  </si>
  <si>
    <t>MLTMNC</t>
  </si>
  <si>
    <t>FLATC</t>
  </si>
  <si>
    <t>LAPTPN</t>
  </si>
  <si>
    <t>LAPTPC</t>
  </si>
  <si>
    <t>PRNTRN</t>
  </si>
  <si>
    <t>PRNTYP</t>
  </si>
  <si>
    <t>SERVER</t>
  </si>
  <si>
    <t>SERVERN</t>
  </si>
  <si>
    <t>SERVERC</t>
  </si>
  <si>
    <t>DATACNTR</t>
  </si>
  <si>
    <t>DCNTRSFC</t>
  </si>
  <si>
    <t>TRNGRM</t>
  </si>
  <si>
    <t>STDNRM</t>
  </si>
  <si>
    <t>WBOARDS</t>
  </si>
  <si>
    <t>TVVIDEO</t>
  </si>
  <si>
    <t>TVVIDEON</t>
  </si>
  <si>
    <t>RGSTR</t>
  </si>
  <si>
    <t>RGSTRN</t>
  </si>
  <si>
    <t>COPIER</t>
  </si>
  <si>
    <t>COPIERN</t>
  </si>
  <si>
    <t>FAX</t>
  </si>
  <si>
    <t>LTOHRP</t>
  </si>
  <si>
    <t>LOHRPC</t>
  </si>
  <si>
    <t>LTNR24</t>
  </si>
  <si>
    <t>LTNHRP</t>
  </si>
  <si>
    <t>LNHRPC</t>
  </si>
  <si>
    <t>RDLTNF</t>
  </si>
  <si>
    <t>FLUOR</t>
  </si>
  <si>
    <t>CFLR</t>
  </si>
  <si>
    <t>BULB</t>
  </si>
  <si>
    <t>HALO</t>
  </si>
  <si>
    <t>HID</t>
  </si>
  <si>
    <t>OTLT</t>
  </si>
  <si>
    <t>FLUORP</t>
  </si>
  <si>
    <t>CFLRP</t>
  </si>
  <si>
    <t>BULBP</t>
  </si>
  <si>
    <t>HALOP</t>
  </si>
  <si>
    <t>HIDP</t>
  </si>
  <si>
    <t>LEDP</t>
  </si>
  <si>
    <t>OTLTP</t>
  </si>
  <si>
    <t>EMCSLT</t>
  </si>
  <si>
    <t>SCHED</t>
  </si>
  <si>
    <t>OCSN</t>
  </si>
  <si>
    <t>DIM</t>
  </si>
  <si>
    <t>DAYHARV</t>
  </si>
  <si>
    <t>TRIM</t>
  </si>
  <si>
    <t>PLGCTRL</t>
  </si>
  <si>
    <t>DRLGHT</t>
  </si>
  <si>
    <t>LTEXPC</t>
  </si>
  <si>
    <t>PKLT</t>
  </si>
  <si>
    <t>WINTYP</t>
  </si>
  <si>
    <t>TINT</t>
  </si>
  <si>
    <t>REFL</t>
  </si>
  <si>
    <t>AWN</t>
  </si>
  <si>
    <t>SKYLT</t>
  </si>
  <si>
    <t>DAYLTP</t>
  </si>
  <si>
    <t>ZSQFT</t>
  </si>
  <si>
    <t>ZSQFTC</t>
  </si>
  <si>
    <t>ZWLCNS</t>
  </si>
  <si>
    <t>ZRFCNS</t>
  </si>
  <si>
    <t>ZRFCOOL</t>
  </si>
  <si>
    <t>ZRFTILT</t>
  </si>
  <si>
    <t>ZBLDSHP</t>
  </si>
  <si>
    <t>ZGLSSPC</t>
  </si>
  <si>
    <t>ZEQGLSS</t>
  </si>
  <si>
    <t>ZSUNGLS</t>
  </si>
  <si>
    <t>ZNFLOOR</t>
  </si>
  <si>
    <t>ZBASEMNT</t>
  </si>
  <si>
    <t>ZFLCEILHT</t>
  </si>
  <si>
    <t>ZATTIC</t>
  </si>
  <si>
    <t>ZELEVTR</t>
  </si>
  <si>
    <t>ZNELVTR</t>
  </si>
  <si>
    <t>ZESCLTR</t>
  </si>
  <si>
    <t>ZNESLTR</t>
  </si>
  <si>
    <t>ZYRCON</t>
  </si>
  <si>
    <t>ZYRCONC</t>
  </si>
  <si>
    <t>ZRENOV</t>
  </si>
  <si>
    <t>ZRENADD</t>
  </si>
  <si>
    <t>ZRENRDC</t>
  </si>
  <si>
    <t>ZRENCOS</t>
  </si>
  <si>
    <t>ZRENINT</t>
  </si>
  <si>
    <t>ZRENRFF</t>
  </si>
  <si>
    <t>ZRENWLL</t>
  </si>
  <si>
    <t>ZRENWIN</t>
  </si>
  <si>
    <t>ZRENHVC</t>
  </si>
  <si>
    <t>ZRENLGT</t>
  </si>
  <si>
    <t>ZRENPLB</t>
  </si>
  <si>
    <t>ZRENELC</t>
  </si>
  <si>
    <t>ZRENINS</t>
  </si>
  <si>
    <t>ZRENSAF</t>
  </si>
  <si>
    <t>ZRENSTR</t>
  </si>
  <si>
    <t>ZRENOTH</t>
  </si>
  <si>
    <t>ZDRYCL</t>
  </si>
  <si>
    <t>ZCUBE</t>
  </si>
  <si>
    <t>ZCUBEC</t>
  </si>
  <si>
    <t>ZCUBELOC</t>
  </si>
  <si>
    <t>ZRWSEAT</t>
  </si>
  <si>
    <t>ZPBSEAT</t>
  </si>
  <si>
    <t>ZEDSEAT</t>
  </si>
  <si>
    <t>ZFDSEAT</t>
  </si>
  <si>
    <t>ZHCBED</t>
  </si>
  <si>
    <t>ZNRSBED</t>
  </si>
  <si>
    <t>ZLODGRM</t>
  </si>
  <si>
    <t>ZFACIL</t>
  </si>
  <si>
    <t>ZFEDFAC</t>
  </si>
  <si>
    <t>ZFACACT</t>
  </si>
  <si>
    <t>ZPLANT</t>
  </si>
  <si>
    <t>ZFACDST</t>
  </si>
  <si>
    <t>ZFACDHW</t>
  </si>
  <si>
    <t>ZFACDCW</t>
  </si>
  <si>
    <t>ZFACELC</t>
  </si>
  <si>
    <t>ZBLDPLT</t>
  </si>
  <si>
    <t>ZGOVOWN</t>
  </si>
  <si>
    <t>ZGOVTYP</t>
  </si>
  <si>
    <t>ZOWNTYPE</t>
  </si>
  <si>
    <t>ZNOCC</t>
  </si>
  <si>
    <t>ZNOCCAT</t>
  </si>
  <si>
    <t>ZOWNOCC</t>
  </si>
  <si>
    <t>ZOWNOPR</t>
  </si>
  <si>
    <t>ZOWNPPR</t>
  </si>
  <si>
    <t>ZNWNPPR</t>
  </si>
  <si>
    <t>ZNWNOPR</t>
  </si>
  <si>
    <t>ZWHOPPR</t>
  </si>
  <si>
    <t>ZMONUSE</t>
  </si>
  <si>
    <t>ZOCCUPYP</t>
  </si>
  <si>
    <t>ZLODOCCP</t>
  </si>
  <si>
    <t>ZOPEN24</t>
  </si>
  <si>
    <t>ZOPNMF</t>
  </si>
  <si>
    <t>ZOPNWE</t>
  </si>
  <si>
    <t>ZWKHRS</t>
  </si>
  <si>
    <t>ZWKHRSC</t>
  </si>
  <si>
    <t>ZNWKER</t>
  </si>
  <si>
    <t>ZNWKERC</t>
  </si>
  <si>
    <t>ZHT1</t>
  </si>
  <si>
    <t>ZHT2</t>
  </si>
  <si>
    <t>ZCOOL</t>
  </si>
  <si>
    <t>ZWATR</t>
  </si>
  <si>
    <t>ZCOOK</t>
  </si>
  <si>
    <t>ZMANU</t>
  </si>
  <si>
    <t>ZCAPGEN</t>
  </si>
  <si>
    <t>ZGENR</t>
  </si>
  <si>
    <t>ZELUSED</t>
  </si>
  <si>
    <t>ZNGUSED</t>
  </si>
  <si>
    <t>ZFKUSED</t>
  </si>
  <si>
    <t>ZPRUSED</t>
  </si>
  <si>
    <t>ZSTUSED</t>
  </si>
  <si>
    <t>ZHWUSED</t>
  </si>
  <si>
    <t>ZCWUSED</t>
  </si>
  <si>
    <t>ZWOUSED</t>
  </si>
  <si>
    <t>ZCOUSED</t>
  </si>
  <si>
    <t>ZSOUSED</t>
  </si>
  <si>
    <t>ZOTUSED</t>
  </si>
  <si>
    <t>ZELHT1</t>
  </si>
  <si>
    <t>ZNGHT1</t>
  </si>
  <si>
    <t>ZFKHT1</t>
  </si>
  <si>
    <t>ZPRHT1</t>
  </si>
  <si>
    <t>ZSTHT1</t>
  </si>
  <si>
    <t>ZHWHT1</t>
  </si>
  <si>
    <t>ZWOHT1</t>
  </si>
  <si>
    <t>ZCOHT1</t>
  </si>
  <si>
    <t>ZSOHT1</t>
  </si>
  <si>
    <t>ZOTHT1</t>
  </si>
  <si>
    <t>ZELHT2</t>
  </si>
  <si>
    <t>ZNGHT2</t>
  </si>
  <si>
    <t>ZFKHT2</t>
  </si>
  <si>
    <t>ZPRHT2</t>
  </si>
  <si>
    <t>ZSTHT2</t>
  </si>
  <si>
    <t>ZHWHT2</t>
  </si>
  <si>
    <t>ZWOHT2</t>
  </si>
  <si>
    <t>ZCOHT2</t>
  </si>
  <si>
    <t>ZSOHT2</t>
  </si>
  <si>
    <t>ZOTHT2</t>
  </si>
  <si>
    <t>ZHEATP</t>
  </si>
  <si>
    <t>ZHTLS50</t>
  </si>
  <si>
    <t>ZFURNAC</t>
  </si>
  <si>
    <t>ZPKGHT</t>
  </si>
  <si>
    <t>ZBOILER</t>
  </si>
  <si>
    <t>ZSTHW</t>
  </si>
  <si>
    <t>ZHTPMPH</t>
  </si>
  <si>
    <t>ZSLFCON</t>
  </si>
  <si>
    <t>ZOTHTEQ</t>
  </si>
  <si>
    <t>ZFURNP</t>
  </si>
  <si>
    <t>ZPKGHP</t>
  </si>
  <si>
    <t>ZBOILP</t>
  </si>
  <si>
    <t>ZSTHWP</t>
  </si>
  <si>
    <t>ZHTPHP</t>
  </si>
  <si>
    <t>ZSLFCNP</t>
  </si>
  <si>
    <t>ZOTHTP</t>
  </si>
  <si>
    <t>ZMAINHT</t>
  </si>
  <si>
    <t>ZNWMNHT</t>
  </si>
  <si>
    <t>ZPKGHTTYP</t>
  </si>
  <si>
    <t>ZPKGFURN</t>
  </si>
  <si>
    <t>ZPKGHTP</t>
  </si>
  <si>
    <t>ZPKGCOIL</t>
  </si>
  <si>
    <t>ZPKGPIU</t>
  </si>
  <si>
    <t>ZPKGDUCT</t>
  </si>
  <si>
    <t>ZBLRRAD</t>
  </si>
  <si>
    <t>ZBLRFNCL</t>
  </si>
  <si>
    <t>ZBLRINDC</t>
  </si>
  <si>
    <t>ZBLRLOOP</t>
  </si>
  <si>
    <t>ZBLRAIR</t>
  </si>
  <si>
    <t>ZBLRPKG</t>
  </si>
  <si>
    <t>ZBLRDUCT</t>
  </si>
  <si>
    <t>ZDHRAD</t>
  </si>
  <si>
    <t>ZDHFNCL</t>
  </si>
  <si>
    <t>ZDHINDC</t>
  </si>
  <si>
    <t>ZDHLOOP</t>
  </si>
  <si>
    <t>ZDHAIR</t>
  </si>
  <si>
    <t>ZDHPKG</t>
  </si>
  <si>
    <t>ZDHDUCT</t>
  </si>
  <si>
    <t>ZHPHPKG</t>
  </si>
  <si>
    <t>ZHPHSPLT</t>
  </si>
  <si>
    <t>ZHPHROOM</t>
  </si>
  <si>
    <t>ZHPHMINI</t>
  </si>
  <si>
    <t>ZHPHVRF</t>
  </si>
  <si>
    <t>ZHPHAIR</t>
  </si>
  <si>
    <t>ZHPHGRD</t>
  </si>
  <si>
    <t>ZHPHDUAL</t>
  </si>
  <si>
    <t>ZHPHWTR</t>
  </si>
  <si>
    <t>ZHPHBKUP</t>
  </si>
  <si>
    <t>ZSHRDNT</t>
  </si>
  <si>
    <t>ZSHBBRD</t>
  </si>
  <si>
    <t>ZSHPORT</t>
  </si>
  <si>
    <t>ZSHWALL</t>
  </si>
  <si>
    <t>ZSHFURN</t>
  </si>
  <si>
    <t>ZSHUNIT</t>
  </si>
  <si>
    <t>ZSHPTAC</t>
  </si>
  <si>
    <t>ZHTVCAV</t>
  </si>
  <si>
    <t>ZHTVVAV</t>
  </si>
  <si>
    <t>ZHTVFLR</t>
  </si>
  <si>
    <t>ZHTVOAS</t>
  </si>
  <si>
    <t>ZHTVDEM</t>
  </si>
  <si>
    <t>ZHTVNON</t>
  </si>
  <si>
    <t>ZELCOOL</t>
  </si>
  <si>
    <t>ZNGCOOL</t>
  </si>
  <si>
    <t>ZFKCOOL</t>
  </si>
  <si>
    <t>ZPRCOOL</t>
  </si>
  <si>
    <t>ZSTCOOL</t>
  </si>
  <si>
    <t>ZHWCOOL</t>
  </si>
  <si>
    <t>ZCWCOOL</t>
  </si>
  <si>
    <t>ZOTCOOL</t>
  </si>
  <si>
    <t>ZCOOLP</t>
  </si>
  <si>
    <t>ZRCAC</t>
  </si>
  <si>
    <t>ZPKGCL</t>
  </si>
  <si>
    <t>ZCHILLR</t>
  </si>
  <si>
    <t>ZCHWT</t>
  </si>
  <si>
    <t>ZHTPMPC</t>
  </si>
  <si>
    <t>ZACWNWL</t>
  </si>
  <si>
    <t>ZEVAPCL</t>
  </si>
  <si>
    <t>ZOTCLEQ</t>
  </si>
  <si>
    <t>ZRCACP</t>
  </si>
  <si>
    <t>ZPKGCP</t>
  </si>
  <si>
    <t>ZCHILP</t>
  </si>
  <si>
    <t>ZCHWTP</t>
  </si>
  <si>
    <t>ZHTPCP</t>
  </si>
  <si>
    <t>ZACWNWP</t>
  </si>
  <si>
    <t>ZEVAPP</t>
  </si>
  <si>
    <t>ZOTCLP</t>
  </si>
  <si>
    <t>ZMAINCL</t>
  </si>
  <si>
    <t>ZNWMNCL</t>
  </si>
  <si>
    <t>ZPKGCLTYP</t>
  </si>
  <si>
    <t>ZCHLAIRCL</t>
  </si>
  <si>
    <t>ZCHLWTRCL</t>
  </si>
  <si>
    <t>ZCHLABSRP</t>
  </si>
  <si>
    <t>ZHTRCHLR</t>
  </si>
  <si>
    <t>ZCHLAIR</t>
  </si>
  <si>
    <t>ZCHLFNCL</t>
  </si>
  <si>
    <t>ZCHLINDC</t>
  </si>
  <si>
    <t>ZCHLLOOP</t>
  </si>
  <si>
    <t>ZCHLBEAM</t>
  </si>
  <si>
    <t>ZCHLPKG</t>
  </si>
  <si>
    <t>ZCHLDUCT</t>
  </si>
  <si>
    <t>ZDCWAIR</t>
  </si>
  <si>
    <t>ZDCWFNCL</t>
  </si>
  <si>
    <t>ZDCWINDC</t>
  </si>
  <si>
    <t>ZDCWLOOP</t>
  </si>
  <si>
    <t>ZDCWBEAM</t>
  </si>
  <si>
    <t>ZDCWPKG</t>
  </si>
  <si>
    <t>ZDCWDUCT</t>
  </si>
  <si>
    <t>ZHPCPKG</t>
  </si>
  <si>
    <t>ZHPCSPLT</t>
  </si>
  <si>
    <t>ZHPCROOM</t>
  </si>
  <si>
    <t>ZHPCMINI</t>
  </si>
  <si>
    <t>ZHPCVRF</t>
  </si>
  <si>
    <t>ZHPCAIR</t>
  </si>
  <si>
    <t>ZHPCGRD</t>
  </si>
  <si>
    <t>ZHPCDUAL</t>
  </si>
  <si>
    <t>ZHPCWTR</t>
  </si>
  <si>
    <t>ZCLVCAV</t>
  </si>
  <si>
    <t>ZCLVVAV</t>
  </si>
  <si>
    <t>ZCLVFLR</t>
  </si>
  <si>
    <t>ZCLVOAS</t>
  </si>
  <si>
    <t>ZCLVDEM</t>
  </si>
  <si>
    <t>ZCLVNON</t>
  </si>
  <si>
    <t>ZEMCS</t>
  </si>
  <si>
    <t>ZRDHTNF</t>
  </si>
  <si>
    <t>ZHWRDHT</t>
  </si>
  <si>
    <t>ZRDCLNF</t>
  </si>
  <si>
    <t>ZHWRDCL</t>
  </si>
  <si>
    <t>ZECN</t>
  </si>
  <si>
    <t>ZECNTYPE</t>
  </si>
  <si>
    <t>ZMAINT</t>
  </si>
  <si>
    <t>ZELWATR</t>
  </si>
  <si>
    <t>ZNGWATR</t>
  </si>
  <si>
    <t>ZFKWATR</t>
  </si>
  <si>
    <t>ZPRWATR</t>
  </si>
  <si>
    <t>ZSTWATR</t>
  </si>
  <si>
    <t>ZHWWATR</t>
  </si>
  <si>
    <t>ZWOWATR</t>
  </si>
  <si>
    <t>ZCOWATR</t>
  </si>
  <si>
    <t>ZSOWATR</t>
  </si>
  <si>
    <t>ZOTWATR</t>
  </si>
  <si>
    <t>ZWTHTEQ</t>
  </si>
  <si>
    <t>ZBOOSTWT</t>
  </si>
  <si>
    <t>ZINSTWT</t>
  </si>
  <si>
    <t>ZELCOOK</t>
  </si>
  <si>
    <t>ZNGCOOK</t>
  </si>
  <si>
    <t>ZFKCOOK</t>
  </si>
  <si>
    <t>ZPRCOOK</t>
  </si>
  <si>
    <t>ZSTCOOK</t>
  </si>
  <si>
    <t>ZHWCOOK</t>
  </si>
  <si>
    <t>ZWOCOOK</t>
  </si>
  <si>
    <t>ZCOCOOK</t>
  </si>
  <si>
    <t>ZSOCOOK</t>
  </si>
  <si>
    <t>ZOTCOOK</t>
  </si>
  <si>
    <t>ZELMANU</t>
  </si>
  <si>
    <t>ZNGMANU</t>
  </si>
  <si>
    <t>ZFKMANU</t>
  </si>
  <si>
    <t>ZPRMANU</t>
  </si>
  <si>
    <t>ZSTMANU</t>
  </si>
  <si>
    <t>ZHWMANU</t>
  </si>
  <si>
    <t>ZWOMANU</t>
  </si>
  <si>
    <t>ZCOMANU</t>
  </si>
  <si>
    <t>ZSOMANU</t>
  </si>
  <si>
    <t>ZOTMANU</t>
  </si>
  <si>
    <t>ZNGGENR</t>
  </si>
  <si>
    <t>ZFKGENR</t>
  </si>
  <si>
    <t>ZPRGENR</t>
  </si>
  <si>
    <t>ZWOGENR</t>
  </si>
  <si>
    <t>ZCOGENR</t>
  </si>
  <si>
    <t>ZSOGENR</t>
  </si>
  <si>
    <t>ZOTGENR</t>
  </si>
  <si>
    <t>ZPVC</t>
  </si>
  <si>
    <t>ZFUELCL</t>
  </si>
  <si>
    <t>ZLRGTRB</t>
  </si>
  <si>
    <t>ZMCROTB</t>
  </si>
  <si>
    <t>ZENGINE</t>
  </si>
  <si>
    <t>ZGENUSE</t>
  </si>
  <si>
    <t>ZCOGEN</t>
  </si>
  <si>
    <t>ZTOGRID</t>
  </si>
  <si>
    <t>ZPRAMTC</t>
  </si>
  <si>
    <t>ZWOAMT</t>
  </si>
  <si>
    <t>ZWOSRC</t>
  </si>
  <si>
    <t>ZWOEXP</t>
  </si>
  <si>
    <t>ZWOEXPC</t>
  </si>
  <si>
    <t>ZENRGYPLN</t>
  </si>
  <si>
    <t>ZSNACK</t>
  </si>
  <si>
    <t>ZFASTFD</t>
  </si>
  <si>
    <t>ZCAF</t>
  </si>
  <si>
    <t>ZFDPREP</t>
  </si>
  <si>
    <t>ZKITCHN</t>
  </si>
  <si>
    <t>ZBREAKRM</t>
  </si>
  <si>
    <t>ZOTFDRM</t>
  </si>
  <si>
    <t>ZHWTRM</t>
  </si>
  <si>
    <t>ZLAUNDR</t>
  </si>
  <si>
    <t>ZCONFSP</t>
  </si>
  <si>
    <t>ZCONFSPP</t>
  </si>
  <si>
    <t>ZMEDEQP</t>
  </si>
  <si>
    <t>ZXRAYN</t>
  </si>
  <si>
    <t>ZCTSCAN</t>
  </si>
  <si>
    <t>ZMRI</t>
  </si>
  <si>
    <t>ZLINACC</t>
  </si>
  <si>
    <t>ZOUTSURG</t>
  </si>
  <si>
    <t>ZLABEQP</t>
  </si>
  <si>
    <t>ZMCHEQP</t>
  </si>
  <si>
    <t>ZPOOL</t>
  </si>
  <si>
    <t>ZHTPOOL</t>
  </si>
  <si>
    <t>ZPOOLSRC</t>
  </si>
  <si>
    <t>ZSTRLZR</t>
  </si>
  <si>
    <t>ZRFGEQP</t>
  </si>
  <si>
    <t>ZRFGRES</t>
  </si>
  <si>
    <t>ZRFGCOMP</t>
  </si>
  <si>
    <t>ZRFGWI</t>
  </si>
  <si>
    <t>ZRFGOP</t>
  </si>
  <si>
    <t>ZRFGCL</t>
  </si>
  <si>
    <t>ZRFGVEN</t>
  </si>
  <si>
    <t>ZRFGICE</t>
  </si>
  <si>
    <t>ZRFGSTO</t>
  </si>
  <si>
    <t>ZRFGRSN</t>
  </si>
  <si>
    <t>ZRFGCOMPN</t>
  </si>
  <si>
    <t>ZRFGWIN</t>
  </si>
  <si>
    <t>ZRFGOPN</t>
  </si>
  <si>
    <t>ZRFGCLN</t>
  </si>
  <si>
    <t>ZRFGVNN</t>
  </si>
  <si>
    <t>ZRFGICN</t>
  </si>
  <si>
    <t>ZRFGSTP</t>
  </si>
  <si>
    <t>ZWHRECOV</t>
  </si>
  <si>
    <t>ZWHHT2</t>
  </si>
  <si>
    <t>ZWHWT</t>
  </si>
  <si>
    <t>ZWHOT</t>
  </si>
  <si>
    <t>ZPCTERM</t>
  </si>
  <si>
    <t>ZPCTERMN</t>
  </si>
  <si>
    <t>ZPCTRMC</t>
  </si>
  <si>
    <t>ZMLTMON</t>
  </si>
  <si>
    <t>ZMLTMNC</t>
  </si>
  <si>
    <t>ZFLATC</t>
  </si>
  <si>
    <t>ZLAPTPN</t>
  </si>
  <si>
    <t>ZLAPTPC</t>
  </si>
  <si>
    <t>ZPRNTRN</t>
  </si>
  <si>
    <t>ZPRNTYP</t>
  </si>
  <si>
    <t>ZSERVER</t>
  </si>
  <si>
    <t>ZSERVERN</t>
  </si>
  <si>
    <t>ZSERVERC</t>
  </si>
  <si>
    <t>ZDATACNTR</t>
  </si>
  <si>
    <t>ZDCNTRSFC</t>
  </si>
  <si>
    <t>ZTRNGRM</t>
  </si>
  <si>
    <t>ZSTDNRM</t>
  </si>
  <si>
    <t>ZWBOARDS</t>
  </si>
  <si>
    <t>ZTVVIDEO</t>
  </si>
  <si>
    <t>ZTVVIDEON</t>
  </si>
  <si>
    <t>ZRGSTR</t>
  </si>
  <si>
    <t>ZRGSTRN</t>
  </si>
  <si>
    <t>ZCOPIER</t>
  </si>
  <si>
    <t>ZCOPIERN</t>
  </si>
  <si>
    <t>ZFAX</t>
  </si>
  <si>
    <t>ZLTOHRP</t>
  </si>
  <si>
    <t>ZLOHRPC</t>
  </si>
  <si>
    <t>ZLTNR24</t>
  </si>
  <si>
    <t>ZLTNHRP</t>
  </si>
  <si>
    <t>ZLNHRPC</t>
  </si>
  <si>
    <t>ZRDLTNF</t>
  </si>
  <si>
    <t>ZFLUOR</t>
  </si>
  <si>
    <t>ZCFLR</t>
  </si>
  <si>
    <t>ZBULB</t>
  </si>
  <si>
    <t>ZHALO</t>
  </si>
  <si>
    <t>ZHID</t>
  </si>
  <si>
    <t>ZLED</t>
  </si>
  <si>
    <t>ZOTLT</t>
  </si>
  <si>
    <t>ZFLUORP</t>
  </si>
  <si>
    <t>ZCFLRP</t>
  </si>
  <si>
    <t>ZBULBP</t>
  </si>
  <si>
    <t>ZHALOP</t>
  </si>
  <si>
    <t>ZHIDP</t>
  </si>
  <si>
    <t>ZLEDP</t>
  </si>
  <si>
    <t>ZOTLTP</t>
  </si>
  <si>
    <t>ZEMCSLT</t>
  </si>
  <si>
    <t>ZSCHED</t>
  </si>
  <si>
    <t>ZOCSN</t>
  </si>
  <si>
    <t>ZDIM</t>
  </si>
  <si>
    <t>ZDAYHARV</t>
  </si>
  <si>
    <t>ZTRIM</t>
  </si>
  <si>
    <t>ZPLGCTRL</t>
  </si>
  <si>
    <t>ZDRLGHT</t>
  </si>
  <si>
    <t>ZLTEXPC</t>
  </si>
  <si>
    <t>ZPKLT</t>
  </si>
  <si>
    <t>ZWINTYP</t>
  </si>
  <si>
    <t>ZTINT</t>
  </si>
  <si>
    <t>ZREFL</t>
  </si>
  <si>
    <t>ZAWN</t>
  </si>
  <si>
    <t>ZSKYLT</t>
  </si>
  <si>
    <t>ZDAYLTP</t>
  </si>
  <si>
    <t>FINALWT</t>
  </si>
  <si>
    <t>FINALWT1</t>
  </si>
  <si>
    <t>FINALWT2</t>
  </si>
  <si>
    <t>FINALWT3</t>
  </si>
  <si>
    <t>FINALWT4</t>
  </si>
  <si>
    <t>FINALWT5</t>
  </si>
  <si>
    <t>FINALWT6</t>
  </si>
  <si>
    <t>FINALWT7</t>
  </si>
  <si>
    <t>FINALWT8</t>
  </si>
  <si>
    <t>FINALWT9</t>
  </si>
  <si>
    <t>FINALWT10</t>
  </si>
  <si>
    <t>FINALWT11</t>
  </si>
  <si>
    <t>FINALWT12</t>
  </si>
  <si>
    <t>FINALWT13</t>
  </si>
  <si>
    <t>FINALWT14</t>
  </si>
  <si>
    <t>FINALWT15</t>
  </si>
  <si>
    <t>FINALWT16</t>
  </si>
  <si>
    <t>FINALWT17</t>
  </si>
  <si>
    <t>FINALWT18</t>
  </si>
  <si>
    <t>FINALWT19</t>
  </si>
  <si>
    <t>FINALWT20</t>
  </si>
  <si>
    <t>FINALWT21</t>
  </si>
  <si>
    <t>FINALWT22</t>
  </si>
  <si>
    <t>FINALWT23</t>
  </si>
  <si>
    <t>FINALWT24</t>
  </si>
  <si>
    <t>FINALWT25</t>
  </si>
  <si>
    <t>FINALWT26</t>
  </si>
  <si>
    <t>FINALWT27</t>
  </si>
  <si>
    <t>FINALWT28</t>
  </si>
  <si>
    <t>FINALWT29</t>
  </si>
  <si>
    <t>FINALWT30</t>
  </si>
  <si>
    <t>FINALWT31</t>
  </si>
  <si>
    <t>FINALWT32</t>
  </si>
  <si>
    <t>FINALWT33</t>
  </si>
  <si>
    <t>FINALWT34</t>
  </si>
  <si>
    <t>FINALWT35</t>
  </si>
  <si>
    <t>FINALWT36</t>
  </si>
  <si>
    <t>FINALWT37</t>
  </si>
  <si>
    <t>FINALWT38</t>
  </si>
  <si>
    <t>FINALWT39</t>
  </si>
  <si>
    <t>FINALWT40</t>
  </si>
  <si>
    <t>FINALWT41</t>
  </si>
  <si>
    <t>FINALWT42</t>
  </si>
  <si>
    <t>FINALWT43</t>
  </si>
  <si>
    <t>FINALWT44</t>
  </si>
  <si>
    <t>FINALWT45</t>
  </si>
  <si>
    <t>FINALWT46</t>
  </si>
  <si>
    <t>FINALWT47</t>
  </si>
  <si>
    <t>FINALWT48</t>
  </si>
  <si>
    <t>FINALWT49</t>
  </si>
  <si>
    <t>FINALWT50</t>
  </si>
  <si>
    <t>FINALWT51</t>
  </si>
  <si>
    <t>FINALWT52</t>
  </si>
  <si>
    <t>FINALWT53</t>
  </si>
  <si>
    <t>FINALWT54</t>
  </si>
  <si>
    <t>FINALWT55</t>
  </si>
  <si>
    <t>FINALWT56</t>
  </si>
  <si>
    <t>FINALWT57</t>
  </si>
  <si>
    <t>FINALWT58</t>
  </si>
  <si>
    <t>FINALWT59</t>
  </si>
  <si>
    <t>FINALWT60</t>
  </si>
  <si>
    <t>FINALWT61</t>
  </si>
  <si>
    <t>FINALWT62</t>
  </si>
  <si>
    <t>FINALWT63</t>
  </si>
  <si>
    <t>FINALWT64</t>
  </si>
  <si>
    <t>FINALWT65</t>
  </si>
  <si>
    <t>FINALWT66</t>
  </si>
  <si>
    <t>FINALWT67</t>
  </si>
  <si>
    <t>FINALWT68</t>
  </si>
  <si>
    <t>FINALWT69</t>
  </si>
  <si>
    <t>FINALWT70</t>
  </si>
  <si>
    <t>FINALWT71</t>
  </si>
  <si>
    <t>FINALWT72</t>
  </si>
  <si>
    <t>FINALWT73</t>
  </si>
  <si>
    <t>FINALWT74</t>
  </si>
  <si>
    <t>FINALWT75</t>
  </si>
  <si>
    <t>FINALWT76</t>
  </si>
  <si>
    <t>FINALWT77</t>
  </si>
  <si>
    <t>FINALWT78</t>
  </si>
  <si>
    <t>FINALWT79</t>
  </si>
  <si>
    <t>FINALWT80</t>
  </si>
  <si>
    <t>FINALWT81</t>
  </si>
  <si>
    <t>FINALWT82</t>
  </si>
  <si>
    <t>FINALWT83</t>
  </si>
  <si>
    <t>FINALWT84</t>
  </si>
  <si>
    <t>FINALWT85</t>
  </si>
  <si>
    <t>FINALWT86</t>
  </si>
  <si>
    <t>FINALWT87</t>
  </si>
  <si>
    <t>FINALWT88</t>
  </si>
  <si>
    <t>FINALWT89</t>
  </si>
  <si>
    <t>FINALWT90</t>
  </si>
  <si>
    <t>FINALWT91</t>
  </si>
  <si>
    <t>FINALWT92</t>
  </si>
  <si>
    <t>FINALWT93</t>
  </si>
  <si>
    <t>FINALWT94</t>
  </si>
  <si>
    <t>FINALWT95</t>
  </si>
  <si>
    <t>FINALWT96</t>
  </si>
  <si>
    <t>FINALWT97</t>
  </si>
  <si>
    <t>FINALWT98</t>
  </si>
  <si>
    <t>FINALWT99</t>
  </si>
  <si>
    <t>FINALWT100</t>
  </si>
  <si>
    <t>FINALWT101</t>
  </si>
  <si>
    <t>FINALWT102</t>
  </si>
  <si>
    <t>FINALWT103</t>
  </si>
  <si>
    <t>FINALWT104</t>
  </si>
  <si>
    <t>FINALWT105</t>
  </si>
  <si>
    <t>FINALWT106</t>
  </si>
  <si>
    <t>FINALWT107</t>
  </si>
  <si>
    <t>FINALWT108</t>
  </si>
  <si>
    <t>FINALWT109</t>
  </si>
  <si>
    <t>FINALWT110</t>
  </si>
  <si>
    <t>FINALWT111</t>
  </si>
  <si>
    <t>FINALWT112</t>
  </si>
  <si>
    <t>FINALWT113</t>
  </si>
  <si>
    <t>FINALWT114</t>
  </si>
  <si>
    <t>FINALWT115</t>
  </si>
  <si>
    <t>FINALWT116</t>
  </si>
  <si>
    <t>FINALWT117</t>
  </si>
  <si>
    <t>FINALWT118</t>
  </si>
  <si>
    <t>FINALWT119</t>
  </si>
  <si>
    <t>FINALWT120</t>
  </si>
  <si>
    <t>FINALWT121</t>
  </si>
  <si>
    <t>FINALWT122</t>
  </si>
  <si>
    <t>FINALWT123</t>
  </si>
  <si>
    <t>FINALWT124</t>
  </si>
  <si>
    <t>FINALWT125</t>
  </si>
  <si>
    <t>FINALWT126</t>
  </si>
  <si>
    <t>FINALWT127</t>
  </si>
  <si>
    <t>FINALWT128</t>
  </si>
  <si>
    <t>FINALWT129</t>
  </si>
  <si>
    <t>FINALWT130</t>
  </si>
  <si>
    <t>FINALWT131</t>
  </si>
  <si>
    <t>FINALWT132</t>
  </si>
  <si>
    <t>FINALWT133</t>
  </si>
  <si>
    <t>FINALWT134</t>
  </si>
  <si>
    <t>FINALWT135</t>
  </si>
  <si>
    <t>FINALWT136</t>
  </si>
  <si>
    <t>FINALWT137</t>
  </si>
  <si>
    <t>FINALWT138</t>
  </si>
  <si>
    <t>FINALWT139</t>
  </si>
  <si>
    <t>FINALWT140</t>
  </si>
  <si>
    <t>FINALWT141</t>
  </si>
  <si>
    <t>FINALWT142</t>
  </si>
  <si>
    <t>FINALWT143</t>
  </si>
  <si>
    <t>FINALWT144</t>
  </si>
  <si>
    <t>FINALWT145</t>
  </si>
  <si>
    <t>FINALWT146</t>
  </si>
  <si>
    <t>FINALWT147</t>
  </si>
  <si>
    <t>FINALWT148</t>
  </si>
  <si>
    <t>FINALWT149</t>
  </si>
  <si>
    <t>FINALWT150</t>
  </si>
  <si>
    <t>FINALWT151</t>
  </si>
  <si>
    <t>FINALWT152</t>
  </si>
  <si>
    <t>FINALWT153</t>
  </si>
  <si>
    <t>FINALWT154</t>
  </si>
  <si>
    <t>FINALWT155</t>
  </si>
  <si>
    <t>FINALWT156</t>
  </si>
  <si>
    <t>FINALWT157</t>
  </si>
  <si>
    <t>FINALWT158</t>
  </si>
  <si>
    <t>FINALWT159</t>
  </si>
  <si>
    <t>FINALWT160</t>
  </si>
  <si>
    <t>FINALWT161</t>
  </si>
  <si>
    <t>FINALWT162</t>
  </si>
  <si>
    <t>FINALWT163</t>
  </si>
  <si>
    <t>FINALWT164</t>
  </si>
  <si>
    <t>FINALWT165</t>
  </si>
  <si>
    <t>FINALWT166</t>
  </si>
  <si>
    <t>FINALWT167</t>
  </si>
  <si>
    <t>FINALWT168</t>
  </si>
  <si>
    <t>FINALWT169</t>
  </si>
  <si>
    <t>FINALWT170</t>
  </si>
  <si>
    <t>FINALWT171</t>
  </si>
  <si>
    <t>FINALWT172</t>
  </si>
  <si>
    <t>FINALWT173</t>
  </si>
  <si>
    <t>FINALWT174</t>
  </si>
  <si>
    <t>FINALWT175</t>
  </si>
  <si>
    <t>FINALWT176</t>
  </si>
  <si>
    <t>FINALWT177</t>
  </si>
  <si>
    <t>FINALWT178</t>
  </si>
  <si>
    <t>FINALWT179</t>
  </si>
  <si>
    <t>FINALWT180</t>
  </si>
  <si>
    <t>FINALWT181</t>
  </si>
  <si>
    <t>FINALWT182</t>
  </si>
  <si>
    <t>FINALWT183</t>
  </si>
  <si>
    <t>FINALWT184</t>
  </si>
  <si>
    <t>FINALWT185</t>
  </si>
  <si>
    <t>FINALWT186</t>
  </si>
  <si>
    <t>FINALWT187</t>
  </si>
  <si>
    <t>FINALWT188</t>
  </si>
  <si>
    <t>FINALWT189</t>
  </si>
  <si>
    <t>FINALWT190</t>
  </si>
  <si>
    <t>FINALWT191</t>
  </si>
  <si>
    <t>FINALWT192</t>
  </si>
  <si>
    <t>FINALWT193</t>
  </si>
  <si>
    <t>FINALWT194</t>
  </si>
  <si>
    <t>FINALWT195</t>
  </si>
  <si>
    <t>FINALWT196</t>
  </si>
  <si>
    <t>FINALWT197</t>
  </si>
  <si>
    <t>HDD65</t>
  </si>
  <si>
    <t>CDD65</t>
  </si>
  <si>
    <t>MFUSED</t>
  </si>
  <si>
    <t>MFBTU</t>
  </si>
  <si>
    <t>MFEXP</t>
  </si>
  <si>
    <t>ELCNS</t>
  </si>
  <si>
    <t>ELBTU</t>
  </si>
  <si>
    <t>ELEXP</t>
  </si>
  <si>
    <t>NGCNS</t>
  </si>
  <si>
    <t>NGBTU</t>
  </si>
  <si>
    <t>NGEXP</t>
  </si>
  <si>
    <t>FKCNS</t>
  </si>
  <si>
    <t>FKBTU</t>
  </si>
  <si>
    <t>FKEXP</t>
  </si>
  <si>
    <t>DHUSED</t>
  </si>
  <si>
    <t>DHHT1</t>
  </si>
  <si>
    <t>DHHT2</t>
  </si>
  <si>
    <t>DHCOOL</t>
  </si>
  <si>
    <t>DHCOOK</t>
  </si>
  <si>
    <t>DHWATR</t>
  </si>
  <si>
    <t>DHMANU</t>
  </si>
  <si>
    <t>DHOTH</t>
  </si>
  <si>
    <t>DHCNS</t>
  </si>
  <si>
    <t>DHBTU</t>
  </si>
  <si>
    <t>DHEXP</t>
  </si>
  <si>
    <t>ZMFBTU</t>
  </si>
  <si>
    <t>ZMFEXP</t>
  </si>
  <si>
    <t>ZELCNS</t>
  </si>
  <si>
    <t>ZELEXP</t>
  </si>
  <si>
    <t>ZNGCNS</t>
  </si>
  <si>
    <t>ZNGEXP</t>
  </si>
  <si>
    <t>ZFKCNS</t>
  </si>
  <si>
    <t>ZFKEXP</t>
  </si>
  <si>
    <t>ZDHCNS</t>
  </si>
  <si>
    <t>ZDHEXP</t>
  </si>
  <si>
    <t>MFHTBTU</t>
  </si>
  <si>
    <t>MFCLBTU</t>
  </si>
  <si>
    <t>MFVNBTU</t>
  </si>
  <si>
    <t>MFWTBTU</t>
  </si>
  <si>
    <t>MFLTBTU</t>
  </si>
  <si>
    <t>MFCKBTU</t>
  </si>
  <si>
    <t>MFRFBTU</t>
  </si>
  <si>
    <t>MFOFBTU</t>
  </si>
  <si>
    <t>MFPCBTU</t>
  </si>
  <si>
    <t>MFOTBTU</t>
  </si>
  <si>
    <t>ELHTBTU</t>
  </si>
  <si>
    <t>ELCLBTU</t>
  </si>
  <si>
    <t>ELVNBTU</t>
  </si>
  <si>
    <t>ELWTBTU</t>
  </si>
  <si>
    <t>ELLTBTU</t>
  </si>
  <si>
    <t>ELCKBTU</t>
  </si>
  <si>
    <t>ELRFBTU</t>
  </si>
  <si>
    <t>ELOFBTU</t>
  </si>
  <si>
    <t>ELPCBTU</t>
  </si>
  <si>
    <t>ELOTBTU</t>
  </si>
  <si>
    <t>NGHTBTU</t>
  </si>
  <si>
    <t>NGCLBTU</t>
  </si>
  <si>
    <t>NGWTBTU</t>
  </si>
  <si>
    <t>NGCKBTU</t>
  </si>
  <si>
    <t>NGOTBTU</t>
  </si>
  <si>
    <t>FKHTBTU</t>
  </si>
  <si>
    <t>FKCLBTU</t>
  </si>
  <si>
    <t>FKWTBTU</t>
  </si>
  <si>
    <t>FKCKBTU</t>
  </si>
  <si>
    <t>FKOTBTU</t>
  </si>
  <si>
    <t>DHHTBTU</t>
  </si>
  <si>
    <t>DHCLBTU</t>
  </si>
  <si>
    <t>DHWTBTU</t>
  </si>
  <si>
    <t>DHCKBTU</t>
  </si>
  <si>
    <t>DHOTBTU</t>
  </si>
  <si>
    <t>PUBCLIM</t>
  </si>
  <si>
    <r>
      <t xml:space="preserve">This step-by-step calculator will estimate the prorated </t>
    </r>
    <r>
      <rPr>
        <b/>
        <sz val="12"/>
        <color theme="1"/>
        <rFont val="Calibri"/>
        <family val="2"/>
        <scheme val="minor"/>
      </rPr>
      <t>annual</t>
    </r>
    <r>
      <rPr>
        <sz val="12"/>
        <color theme="1"/>
        <rFont val="Calibri"/>
        <family val="2"/>
        <scheme val="minor"/>
      </rPr>
      <t xml:space="preserve"> energy consumption/water use of space leased from a third party. The energy consumption can then be entered into the Sustain.Life app to generate the tenant's emissions. Water use can also be tracked in the Sustain.Life app.
Emissions sources covered include electricity, refrigerants, fire suppression, and onsite generated heating and cooling. If the building purchases or receives heating/cooling from a third party district system, please reach out to us.</t>
    </r>
  </si>
  <si>
    <t>The calculator is intended for the following scenarios:</t>
  </si>
  <si>
    <t>• The tenant's electricity or the majority of their electricity comes from master meter(s) that also supply other tenants
• The tenant's water or the majority of their water comes from master meter(s) that also supplies other tenants
• The landlord/base building provides heating or cooling to the tenant's space
• Base building systems serving the tenant have experienced refrigerant releases
• Building fire suppression systems were used in tenant or common areas</t>
  </si>
  <si>
    <t xml:space="preserve">Information from the tenant and landlord in their respective tabs is required to complete calculations. </t>
  </si>
  <si>
    <t>• Metering arrangements of tenant space and the sources of heating &amp; cooling
• Average headcount of their leased space (if prorating water)</t>
  </si>
  <si>
    <t>• Annual utility data for master metered electricity and water 
• Annual fuel/electricity consumption of heating or cooling systems 
• Space breakdown for areas served by any of the utilities/services being prorated
• Submetered consumption of high usage spaces served by utilities/services being prorated (optional)
• Source of electricity delivered to the building and any contractual instruments for electricity supply 
• If the landlord prepares a GHG inventory, selected emission scopes</t>
  </si>
  <si>
    <t>Enter the total electricity consumption of the master electricity meter(s), the area of the requesting tenant's leased space served by the meter(s), and the total occupied area served by the meter(s).</t>
  </si>
  <si>
    <r>
      <t>Other (</t>
    </r>
    <r>
      <rPr>
        <i/>
        <sz val="12"/>
        <color theme="1"/>
        <rFont val="Calibri"/>
        <family val="2"/>
        <scheme val="minor"/>
      </rPr>
      <t>specify here</t>
    </r>
    <r>
      <rPr>
        <sz val="12"/>
        <color theme="1"/>
        <rFont val="Calibri"/>
        <family val="2"/>
        <scheme val="minor"/>
      </rPr>
      <t>)</t>
    </r>
  </si>
  <si>
    <t xml:space="preserve">This calculator uses floor space to prorate a tenant energy use from master metered utilities or commingled building services. When floor space and consumption values are provided, the tenant's share of use will reflect their share of the total occupied floor area. If the meter(s) or services supply high use spaces, the tenant's share is adjusted to reflect these high use spaces. If the landlord does not have submetered data for high use spaces, an estimate is developed using data from CBECs or I2SL (for laboratories). For server rooms, since benchmarking data is generally provided in the form of PUE, a custom kWh/sqft value was developed based on industry experience.
If the landlord does not have total consumption data for heating or cooling systems, an estimate is developed based on CBECs data. In some instances, this described methodology may lead to abnormal results. When those results are detected, the calculation defaults to a naive estimate based only on CBECs data and the tenant's floor space. </t>
  </si>
  <si>
    <t>• Tenant's primary use is office space</t>
  </si>
  <si>
    <r>
      <t xml:space="preserve">• Energy attributes from renewable energy </t>
    </r>
    <r>
      <rPr>
        <i/>
        <sz val="12"/>
        <color theme="1"/>
        <rFont val="Calibri"/>
        <family val="2"/>
        <scheme val="minor"/>
      </rPr>
      <t>purchased</t>
    </r>
    <r>
      <rPr>
        <sz val="12"/>
        <color theme="1"/>
        <rFont val="Calibri"/>
        <family val="2"/>
        <scheme val="minor"/>
      </rPr>
      <t xml:space="preserve"> by the building are </t>
    </r>
    <r>
      <rPr>
        <i/>
        <sz val="12"/>
        <color theme="1"/>
        <rFont val="Calibri"/>
        <family val="2"/>
        <scheme val="minor"/>
      </rPr>
      <t>not</t>
    </r>
    <r>
      <rPr>
        <sz val="12"/>
        <color theme="1"/>
        <rFont val="Calibri"/>
        <family val="2"/>
        <scheme val="minor"/>
      </rPr>
      <t xml:space="preserve"> conveyed to the tenant unless explicitly expressed through a contractual instrument. The tenant should indicate this when inputting data into the Sustain.Life app.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</si>
</sst>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0.0"/>
  </numFmts>
  <fonts count="18" x14ac:knownFonts="1">
    <font>
      <sz val="12"/>
      <color theme="1"/>
      <name val="Calibri"/>
      <family val="2"/>
      <scheme val="minor"/>
    </font>
    <font>
      <sz val="12"/>
      <color theme="1"/>
      <name val="Calibri"/>
      <family val="2"/>
      <scheme val="minor"/>
    </font>
    <font>
      <sz val="11"/>
      <color theme="1"/>
      <name val="Calibri"/>
      <family val="2"/>
      <scheme val="minor"/>
    </font>
    <font>
      <sz val="9"/>
      <color theme="1"/>
      <name val="Calibri"/>
      <family val="2"/>
      <scheme val="minor"/>
    </font>
    <font>
      <vertAlign val="superscript"/>
      <sz val="9"/>
      <color theme="1"/>
      <name val="Calibri"/>
      <family val="2"/>
      <scheme val="minor"/>
    </font>
    <font>
      <i/>
      <sz val="9"/>
      <color theme="1"/>
      <name val="Calibri"/>
      <family val="2"/>
      <scheme val="minor"/>
    </font>
    <font>
      <sz val="10"/>
      <color theme="1"/>
      <name val="Calibri"/>
      <family val="2"/>
      <scheme val="minor"/>
    </font>
    <font>
      <b/>
      <sz val="9"/>
      <color theme="1"/>
      <name val="Calibri"/>
      <family val="2"/>
      <scheme val="minor"/>
    </font>
    <font>
      <vertAlign val="superscript"/>
      <sz val="10"/>
      <color theme="1"/>
      <name val="Calibri"/>
      <family val="2"/>
      <scheme val="minor"/>
    </font>
    <font>
      <b/>
      <sz val="10"/>
      <color theme="1"/>
      <name val="Calibri"/>
      <family val="2"/>
      <scheme val="minor"/>
    </font>
    <font>
      <b/>
      <sz val="12"/>
      <color theme="4"/>
      <name val="Calibri"/>
      <family val="2"/>
      <scheme val="minor"/>
    </font>
    <font>
      <sz val="11"/>
      <color theme="0" tint="-0.499984740745262"/>
      <name val="Calibri"/>
      <family val="2"/>
      <scheme val="minor"/>
    </font>
    <font>
      <b/>
      <vertAlign val="superscript"/>
      <sz val="10"/>
      <color theme="1"/>
      <name val="Calibri"/>
      <family val="2"/>
      <scheme val="minor"/>
    </font>
    <font>
      <b/>
      <sz val="12"/>
      <color theme="1"/>
      <name val="Calibri"/>
      <family val="2"/>
      <scheme val="minor"/>
    </font>
    <font>
      <b/>
      <sz val="12"/>
      <color rgb="FFFF0000"/>
      <name val="Calibri"/>
      <family val="2"/>
      <scheme val="minor"/>
    </font>
    <font>
      <i/>
      <sz val="10"/>
      <color rgb="FFFF0000"/>
      <name val="Calibri"/>
      <family val="2"/>
      <scheme val="minor"/>
    </font>
    <font>
      <sz val="12"/>
      <color rgb="FFFF0000"/>
      <name val="Calibri"/>
      <family val="2"/>
      <scheme val="minor"/>
    </font>
    <font>
      <i/>
      <sz val="12"/>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lightUp">
        <bgColor theme="0"/>
      </patternFill>
    </fill>
    <fill>
      <patternFill patternType="darkUp">
        <bgColor theme="0"/>
      </patternFill>
    </fill>
  </fills>
  <borders count="18">
    <border>
      <left/>
      <right/>
      <top/>
      <bottom/>
      <diagonal/>
    </border>
    <border>
      <left/>
      <right/>
      <top/>
      <bottom style="thick">
        <color theme="4"/>
      </bottom>
      <diagonal/>
    </border>
    <border>
      <left/>
      <right/>
      <top style="medium">
        <color theme="4"/>
      </top>
      <bottom/>
      <diagonal/>
    </border>
    <border>
      <left/>
      <right/>
      <top/>
      <bottom style="dashed">
        <color theme="0" tint="-0.24994659260841701"/>
      </bottom>
      <diagonal/>
    </border>
    <border>
      <left/>
      <right/>
      <top style="dashed">
        <color theme="0" tint="-0.24994659260841701"/>
      </top>
      <bottom style="dashed">
        <color theme="0" tint="-0.24994659260841701"/>
      </bottom>
      <diagonal/>
    </border>
    <border>
      <left/>
      <right/>
      <top/>
      <bottom style="thin">
        <color theme="0" tint="-0.249977111117893"/>
      </bottom>
      <diagonal/>
    </border>
    <border>
      <left/>
      <right/>
      <top style="thick">
        <color theme="4"/>
      </top>
      <bottom style="dashed">
        <color theme="0" tint="-0.24994659260841701"/>
      </bottom>
      <diagonal/>
    </border>
    <border>
      <left/>
      <right/>
      <top/>
      <bottom style="thin">
        <color theme="0" tint="-0.24994659260841701"/>
      </bottom>
      <diagonal/>
    </border>
    <border>
      <left/>
      <right/>
      <top style="thin">
        <color theme="0" tint="-0.24994659260841701"/>
      </top>
      <bottom/>
      <diagonal/>
    </border>
    <border>
      <left/>
      <right style="thick">
        <color theme="0"/>
      </right>
      <top/>
      <bottom style="thin">
        <color theme="0" tint="-0.24994659260841701"/>
      </bottom>
      <diagonal/>
    </border>
    <border>
      <left/>
      <right/>
      <top style="dashed">
        <color theme="0" tint="-0.24994659260841701"/>
      </top>
      <bottom style="medium">
        <color theme="4"/>
      </bottom>
      <diagonal/>
    </border>
    <border>
      <left style="thick">
        <color theme="0"/>
      </left>
      <right/>
      <top/>
      <bottom style="thin">
        <color theme="0" tint="-0.2499465926084170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3" fillId="0" borderId="2" applyNumberFormat="0" applyProtection="0">
      <alignment vertical="top" wrapText="1"/>
    </xf>
    <xf numFmtId="0" fontId="3" fillId="0" borderId="3" applyNumberFormat="0" applyFont="0" applyProtection="0">
      <alignment wrapText="1"/>
    </xf>
    <xf numFmtId="0" fontId="7" fillId="0" borderId="5" applyNumberFormat="0" applyProtection="0">
      <alignment wrapText="1"/>
    </xf>
    <xf numFmtId="0" fontId="7" fillId="0" borderId="1" applyNumberFormat="0" applyProtection="0">
      <alignment wrapText="1"/>
    </xf>
    <xf numFmtId="0" fontId="10" fillId="0" borderId="0" applyNumberFormat="0" applyProtection="0">
      <alignment horizontal="left"/>
    </xf>
    <xf numFmtId="9" fontId="1" fillId="0" borderId="0" applyFont="0" applyFill="0" applyBorder="0" applyAlignment="0" applyProtection="0"/>
  </cellStyleXfs>
  <cellXfs count="151">
    <xf numFmtId="0" fontId="0" fillId="0" borderId="0" xfId="0"/>
    <xf numFmtId="165" fontId="0" fillId="0" borderId="0" xfId="0" applyNumberFormat="1"/>
    <xf numFmtId="43" fontId="0" fillId="0" borderId="0" xfId="0" applyNumberFormat="1"/>
    <xf numFmtId="164" fontId="0" fillId="0" borderId="0" xfId="1" applyNumberFormat="1" applyFont="1"/>
    <xf numFmtId="0" fontId="2" fillId="0" borderId="0" xfId="2"/>
    <xf numFmtId="1" fontId="2" fillId="0" borderId="0" xfId="2" applyNumberFormat="1"/>
    <xf numFmtId="3" fontId="2" fillId="0" borderId="0" xfId="2" applyNumberFormat="1"/>
    <xf numFmtId="0" fontId="6" fillId="0" borderId="0" xfId="4" applyFont="1" applyBorder="1" applyAlignment="1">
      <alignment horizontal="left" wrapText="1" indent="1"/>
    </xf>
    <xf numFmtId="166" fontId="6" fillId="3" borderId="3" xfId="4" applyNumberFormat="1" applyFont="1" applyFill="1" applyAlignment="1">
      <alignment horizontal="right" wrapText="1"/>
    </xf>
    <xf numFmtId="3" fontId="6" fillId="3" borderId="3" xfId="4" applyNumberFormat="1" applyFont="1" applyFill="1" applyAlignment="1">
      <alignment horizontal="right" wrapText="1"/>
    </xf>
    <xf numFmtId="0" fontId="6" fillId="3" borderId="3" xfId="4" applyFont="1" applyFill="1">
      <alignment wrapText="1"/>
    </xf>
    <xf numFmtId="166" fontId="6" fillId="0" borderId="4" xfId="4" applyNumberFormat="1" applyFont="1" applyBorder="1" applyAlignment="1">
      <alignment horizontal="right" wrapText="1"/>
    </xf>
    <xf numFmtId="3" fontId="6" fillId="0" borderId="4" xfId="4" applyNumberFormat="1" applyFont="1" applyBorder="1" applyAlignment="1">
      <alignment horizontal="right" wrapText="1"/>
    </xf>
    <xf numFmtId="0" fontId="6" fillId="0" borderId="3" xfId="4" applyFont="1" applyAlignment="1">
      <alignment horizontal="left" wrapText="1" indent="1"/>
    </xf>
    <xf numFmtId="166" fontId="6" fillId="0" borderId="4" xfId="5" applyNumberFormat="1" applyFont="1" applyBorder="1" applyAlignment="1">
      <alignment horizontal="right" wrapText="1"/>
    </xf>
    <xf numFmtId="3" fontId="6" fillId="0" borderId="4" xfId="5" applyNumberFormat="1" applyFont="1" applyBorder="1" applyAlignment="1">
      <alignment horizontal="right" wrapText="1"/>
    </xf>
    <xf numFmtId="166" fontId="6" fillId="0" borderId="3" xfId="4" applyNumberFormat="1" applyFont="1" applyAlignment="1">
      <alignment horizontal="right" wrapText="1"/>
    </xf>
    <xf numFmtId="3" fontId="6" fillId="0" borderId="3" xfId="4" applyNumberFormat="1" applyFont="1" applyAlignment="1">
      <alignment horizontal="right" wrapText="1"/>
    </xf>
    <xf numFmtId="0" fontId="6" fillId="0" borderId="3" xfId="4" applyFont="1" applyAlignment="1">
      <alignment horizontal="left" wrapText="1" indent="2"/>
    </xf>
    <xf numFmtId="166" fontId="6" fillId="0" borderId="5" xfId="5" applyNumberFormat="1" applyFont="1" applyAlignment="1">
      <alignment horizontal="right" wrapText="1"/>
    </xf>
    <xf numFmtId="3" fontId="6" fillId="0" borderId="5" xfId="5" applyNumberFormat="1" applyFont="1" applyAlignment="1">
      <alignment horizontal="right" wrapText="1"/>
    </xf>
    <xf numFmtId="166" fontId="6" fillId="3" borderId="5" xfId="5" applyNumberFormat="1" applyFont="1" applyFill="1" applyAlignment="1">
      <alignment horizontal="right" wrapText="1"/>
    </xf>
    <xf numFmtId="3" fontId="6" fillId="3" borderId="5" xfId="5" applyNumberFormat="1" applyFont="1" applyFill="1" applyAlignment="1">
      <alignment horizontal="right" wrapText="1"/>
    </xf>
    <xf numFmtId="0" fontId="6" fillId="3" borderId="5" xfId="5" applyFont="1" applyFill="1">
      <alignment wrapText="1"/>
    </xf>
    <xf numFmtId="166" fontId="9" fillId="0" borderId="5" xfId="5" applyNumberFormat="1" applyFont="1" applyAlignment="1">
      <alignment horizontal="right" wrapText="1"/>
    </xf>
    <xf numFmtId="3" fontId="9" fillId="0" borderId="5" xfId="5" applyNumberFormat="1" applyFont="1" applyAlignment="1">
      <alignment horizontal="right" wrapText="1"/>
    </xf>
    <xf numFmtId="0" fontId="9" fillId="0" borderId="5" xfId="5" applyFont="1">
      <alignment wrapText="1"/>
    </xf>
    <xf numFmtId="166" fontId="6" fillId="0" borderId="6" xfId="4" applyNumberFormat="1" applyFont="1" applyBorder="1" applyAlignment="1">
      <alignment horizontal="right" wrapText="1"/>
    </xf>
    <xf numFmtId="3" fontId="6" fillId="0" borderId="6" xfId="4" applyNumberFormat="1" applyFont="1" applyBorder="1" applyAlignment="1">
      <alignment horizontal="right" wrapText="1"/>
    </xf>
    <xf numFmtId="0" fontId="9" fillId="0" borderId="6" xfId="4" applyFont="1" applyBorder="1">
      <alignment wrapText="1"/>
    </xf>
    <xf numFmtId="0" fontId="9" fillId="0" borderId="1" xfId="6" applyFont="1" applyAlignment="1">
      <alignment horizontal="right" wrapText="1"/>
    </xf>
    <xf numFmtId="3" fontId="9" fillId="0" borderId="1" xfId="6" applyNumberFormat="1" applyFont="1" applyAlignment="1">
      <alignment horizontal="right" wrapText="1"/>
    </xf>
    <xf numFmtId="0" fontId="9" fillId="0" borderId="1" xfId="6" applyFont="1">
      <alignment wrapText="1"/>
    </xf>
    <xf numFmtId="0" fontId="10" fillId="0" borderId="0" xfId="7" applyAlignment="1">
      <alignment horizontal="left" wrapText="1"/>
    </xf>
    <xf numFmtId="0" fontId="11" fillId="0" borderId="0" xfId="2" applyFont="1" applyAlignment="1">
      <alignment wrapText="1"/>
    </xf>
    <xf numFmtId="0" fontId="2" fillId="0" borderId="10" xfId="2" applyBorder="1"/>
    <xf numFmtId="0" fontId="6" fillId="0" borderId="3" xfId="4" applyFont="1">
      <alignment wrapText="1"/>
    </xf>
    <xf numFmtId="0" fontId="6" fillId="0" borderId="3" xfId="4" applyFont="1" applyAlignment="1">
      <alignment horizontal="left" wrapText="1"/>
    </xf>
    <xf numFmtId="0" fontId="6" fillId="0" borderId="3" xfId="4" quotePrefix="1" applyFont="1">
      <alignment wrapText="1"/>
    </xf>
    <xf numFmtId="1" fontId="9" fillId="0" borderId="1" xfId="6" applyNumberFormat="1" applyFont="1" applyAlignment="1">
      <alignment horizontal="right" wrapText="1"/>
    </xf>
    <xf numFmtId="0" fontId="2" fillId="0" borderId="0" xfId="2" applyAlignment="1">
      <alignment wrapText="1"/>
    </xf>
    <xf numFmtId="0" fontId="2" fillId="0" borderId="0" xfId="2" applyAlignment="1">
      <alignment horizontal="right" wrapText="1"/>
    </xf>
    <xf numFmtId="0" fontId="9" fillId="0" borderId="0" xfId="2" applyFont="1" applyAlignment="1">
      <alignment horizontal="right" wrapText="1"/>
    </xf>
    <xf numFmtId="0" fontId="6" fillId="4" borderId="3" xfId="4" applyFont="1" applyFill="1" applyAlignment="1">
      <alignment horizontal="left" wrapText="1" indent="1"/>
    </xf>
    <xf numFmtId="3" fontId="6" fillId="4" borderId="3" xfId="4" applyNumberFormat="1" applyFont="1" applyFill="1" applyAlignment="1">
      <alignment horizontal="right" wrapText="1"/>
    </xf>
    <xf numFmtId="0" fontId="2" fillId="4" borderId="0" xfId="2" applyFill="1"/>
    <xf numFmtId="0" fontId="6" fillId="4" borderId="3" xfId="4" applyFont="1" applyFill="1">
      <alignment wrapText="1"/>
    </xf>
    <xf numFmtId="3" fontId="6" fillId="4" borderId="4" xfId="5" applyNumberFormat="1" applyFont="1" applyFill="1" applyBorder="1" applyAlignment="1">
      <alignment horizontal="right" wrapText="1"/>
    </xf>
    <xf numFmtId="166" fontId="6" fillId="4" borderId="4" xfId="5" applyNumberFormat="1" applyFont="1" applyFill="1" applyBorder="1" applyAlignment="1">
      <alignment horizontal="right" wrapText="1"/>
    </xf>
    <xf numFmtId="0" fontId="0" fillId="0" borderId="12" xfId="0" applyBorder="1"/>
    <xf numFmtId="0" fontId="0" fillId="3" borderId="12" xfId="0" applyFill="1" applyBorder="1"/>
    <xf numFmtId="11" fontId="0" fillId="0" borderId="12" xfId="0" applyNumberFormat="1" applyBorder="1"/>
    <xf numFmtId="0" fontId="0" fillId="2" borderId="12" xfId="0" applyFill="1" applyBorder="1"/>
    <xf numFmtId="0" fontId="0" fillId="5" borderId="12" xfId="0" applyFill="1" applyBorder="1"/>
    <xf numFmtId="166" fontId="6" fillId="4" borderId="3" xfId="4" applyNumberFormat="1" applyFont="1" applyFill="1" applyAlignment="1">
      <alignment horizontal="right" wrapText="1"/>
    </xf>
    <xf numFmtId="0" fontId="15" fillId="0" borderId="1" xfId="6" applyFont="1">
      <alignment wrapText="1"/>
    </xf>
    <xf numFmtId="164" fontId="0" fillId="0" borderId="0" xfId="0" applyNumberFormat="1"/>
    <xf numFmtId="0" fontId="0" fillId="6" borderId="0" xfId="0" applyFill="1"/>
    <xf numFmtId="165" fontId="0" fillId="6" borderId="0" xfId="1" applyNumberFormat="1" applyFont="1" applyFill="1"/>
    <xf numFmtId="0" fontId="0" fillId="6" borderId="0" xfId="0" applyFill="1" applyAlignment="1">
      <alignment wrapText="1"/>
    </xf>
    <xf numFmtId="9" fontId="0" fillId="6" borderId="0" xfId="8" applyFont="1" applyFill="1"/>
    <xf numFmtId="0" fontId="13" fillId="6" borderId="0" xfId="0" applyFont="1" applyFill="1"/>
    <xf numFmtId="0" fontId="17" fillId="6" borderId="0" xfId="0" applyFont="1" applyFill="1"/>
    <xf numFmtId="0" fontId="0" fillId="6" borderId="12" xfId="0" applyFill="1" applyBorder="1"/>
    <xf numFmtId="0" fontId="0" fillId="7" borderId="12" xfId="0" applyFill="1" applyBorder="1"/>
    <xf numFmtId="0" fontId="0" fillId="6" borderId="12" xfId="0" applyFill="1" applyBorder="1" applyAlignment="1">
      <alignment horizontal="right"/>
    </xf>
    <xf numFmtId="0" fontId="0" fillId="6" borderId="12" xfId="0" applyFill="1" applyBorder="1" applyAlignment="1">
      <alignment wrapText="1"/>
    </xf>
    <xf numFmtId="0" fontId="13" fillId="6" borderId="12" xfId="0" applyFont="1" applyFill="1" applyBorder="1"/>
    <xf numFmtId="165" fontId="0" fillId="6" borderId="12" xfId="1" applyNumberFormat="1" applyFont="1" applyFill="1" applyBorder="1"/>
    <xf numFmtId="165" fontId="0" fillId="6" borderId="12" xfId="1" applyNumberFormat="1" applyFont="1" applyFill="1" applyBorder="1" applyAlignment="1">
      <alignment horizontal="right"/>
    </xf>
    <xf numFmtId="165" fontId="0" fillId="6" borderId="0" xfId="1" applyNumberFormat="1" applyFont="1" applyFill="1" applyAlignment="1">
      <alignment horizontal="right"/>
    </xf>
    <xf numFmtId="0" fontId="0" fillId="6" borderId="0" xfId="0" applyFill="1" applyAlignment="1">
      <alignment horizontal="right"/>
    </xf>
    <xf numFmtId="0" fontId="14" fillId="6" borderId="0" xfId="0" applyFont="1" applyFill="1"/>
    <xf numFmtId="0" fontId="13" fillId="6" borderId="12" xfId="0" applyFont="1" applyFill="1" applyBorder="1" applyAlignment="1">
      <alignment wrapText="1"/>
    </xf>
    <xf numFmtId="0" fontId="0" fillId="6" borderId="0" xfId="0" applyFill="1" applyAlignment="1">
      <alignment vertical="top" wrapText="1"/>
    </xf>
    <xf numFmtId="0" fontId="13" fillId="6" borderId="0" xfId="0" applyFont="1" applyFill="1" applyAlignment="1">
      <alignment horizontal="left"/>
    </xf>
    <xf numFmtId="0" fontId="13" fillId="6" borderId="12" xfId="0" applyFont="1" applyFill="1" applyBorder="1" applyAlignment="1">
      <alignment horizontal="right"/>
    </xf>
    <xf numFmtId="165" fontId="13" fillId="6" borderId="12" xfId="1" applyNumberFormat="1" applyFont="1" applyFill="1" applyBorder="1" applyAlignment="1">
      <alignment wrapText="1"/>
    </xf>
    <xf numFmtId="165" fontId="13" fillId="6" borderId="12" xfId="1" applyNumberFormat="1" applyFont="1" applyFill="1" applyBorder="1" applyAlignment="1">
      <alignment horizontal="right" wrapText="1"/>
    </xf>
    <xf numFmtId="0" fontId="13" fillId="8" borderId="12" xfId="0" applyFont="1" applyFill="1" applyBorder="1"/>
    <xf numFmtId="0" fontId="17" fillId="6" borderId="12" xfId="0" applyFont="1" applyFill="1" applyBorder="1"/>
    <xf numFmtId="0" fontId="0" fillId="6" borderId="12" xfId="0" applyFill="1" applyBorder="1" applyAlignment="1">
      <alignment horizontal="right" wrapText="1"/>
    </xf>
    <xf numFmtId="43" fontId="0" fillId="6" borderId="12" xfId="0" applyNumberFormat="1" applyFill="1" applyBorder="1" applyAlignment="1">
      <alignment horizontal="right" wrapText="1"/>
    </xf>
    <xf numFmtId="0" fontId="13" fillId="6" borderId="0" xfId="0" applyFont="1" applyFill="1" applyAlignment="1">
      <alignment wrapText="1"/>
    </xf>
    <xf numFmtId="0" fontId="16" fillId="6" borderId="0" xfId="0" applyFont="1" applyFill="1"/>
    <xf numFmtId="0" fontId="0" fillId="9" borderId="12" xfId="0" applyFill="1" applyBorder="1"/>
    <xf numFmtId="43" fontId="0" fillId="6" borderId="12" xfId="1" applyFont="1" applyFill="1" applyBorder="1"/>
    <xf numFmtId="0" fontId="13" fillId="0" borderId="0" xfId="0" applyFont="1"/>
    <xf numFmtId="9" fontId="0" fillId="0" borderId="12" xfId="0" applyNumberFormat="1" applyBorder="1"/>
    <xf numFmtId="0" fontId="13" fillId="0" borderId="12" xfId="0" applyFont="1" applyBorder="1"/>
    <xf numFmtId="165" fontId="0" fillId="0" borderId="12" xfId="1" applyNumberFormat="1" applyFont="1" applyBorder="1"/>
    <xf numFmtId="43" fontId="0" fillId="0" borderId="12" xfId="0" applyNumberFormat="1" applyBorder="1"/>
    <xf numFmtId="165" fontId="0" fillId="0" borderId="12" xfId="0" applyNumberFormat="1" applyBorder="1"/>
    <xf numFmtId="165" fontId="0" fillId="0" borderId="12" xfId="1" applyNumberFormat="1" applyFont="1" applyFill="1" applyBorder="1"/>
    <xf numFmtId="9" fontId="0" fillId="0" borderId="12" xfId="8" applyFont="1" applyBorder="1"/>
    <xf numFmtId="0" fontId="0" fillId="0" borderId="12" xfId="0" applyBorder="1" applyAlignment="1">
      <alignment horizontal="right"/>
    </xf>
    <xf numFmtId="0" fontId="13" fillId="0" borderId="0" xfId="0" applyFont="1" applyAlignment="1">
      <alignment wrapText="1"/>
    </xf>
    <xf numFmtId="9" fontId="13" fillId="0" borderId="12" xfId="0" applyNumberFormat="1" applyFont="1" applyBorder="1"/>
    <xf numFmtId="0" fontId="0" fillId="0" borderId="12" xfId="0" applyBorder="1" applyAlignment="1">
      <alignment wrapText="1"/>
    </xf>
    <xf numFmtId="164" fontId="0" fillId="0" borderId="12" xfId="1" applyNumberFormat="1" applyFont="1" applyFill="1" applyBorder="1"/>
    <xf numFmtId="164" fontId="0" fillId="0" borderId="12" xfId="1" applyNumberFormat="1" applyFont="1" applyBorder="1"/>
    <xf numFmtId="164" fontId="0" fillId="0" borderId="12" xfId="0" applyNumberFormat="1" applyBorder="1"/>
    <xf numFmtId="0" fontId="13" fillId="6" borderId="14" xfId="0" applyFont="1" applyFill="1" applyBorder="1"/>
    <xf numFmtId="165" fontId="13" fillId="6" borderId="14" xfId="1" applyNumberFormat="1" applyFont="1" applyFill="1" applyBorder="1" applyAlignment="1">
      <alignment wrapText="1"/>
    </xf>
    <xf numFmtId="165" fontId="13" fillId="6" borderId="14" xfId="1" applyNumberFormat="1" applyFont="1" applyFill="1" applyBorder="1" applyAlignment="1">
      <alignment horizontal="right" wrapText="1"/>
    </xf>
    <xf numFmtId="43" fontId="0" fillId="6" borderId="0" xfId="0" applyNumberFormat="1" applyFill="1"/>
    <xf numFmtId="0" fontId="13" fillId="0" borderId="15" xfId="0" applyFont="1" applyBorder="1"/>
    <xf numFmtId="0" fontId="0" fillId="0" borderId="15" xfId="0" applyBorder="1"/>
    <xf numFmtId="43" fontId="0" fillId="0" borderId="0" xfId="1" applyFont="1"/>
    <xf numFmtId="9" fontId="0" fillId="0" borderId="0" xfId="0" applyNumberFormat="1"/>
    <xf numFmtId="0" fontId="0" fillId="6" borderId="0" xfId="0" quotePrefix="1" applyFill="1"/>
    <xf numFmtId="1" fontId="0" fillId="2" borderId="12" xfId="0" applyNumberFormat="1" applyFill="1" applyBorder="1" applyProtection="1">
      <protection locked="0"/>
    </xf>
    <xf numFmtId="0" fontId="0" fillId="2" borderId="12" xfId="0" applyFill="1" applyBorder="1" applyProtection="1">
      <protection locked="0"/>
    </xf>
    <xf numFmtId="165" fontId="0" fillId="2" borderId="12" xfId="1" applyNumberFormat="1" applyFont="1" applyFill="1" applyBorder="1" applyProtection="1">
      <protection locked="0"/>
    </xf>
    <xf numFmtId="0" fontId="0" fillId="2" borderId="12" xfId="0" applyFill="1" applyBorder="1" applyAlignment="1" applyProtection="1">
      <alignment horizontal="right"/>
      <protection locked="0"/>
    </xf>
    <xf numFmtId="0" fontId="0" fillId="6" borderId="12" xfId="0" applyFill="1" applyBorder="1" applyProtection="1">
      <protection locked="0"/>
    </xf>
    <xf numFmtId="165" fontId="0" fillId="6" borderId="12" xfId="1" applyNumberFormat="1" applyFont="1" applyFill="1" applyBorder="1" applyProtection="1">
      <protection locked="0"/>
    </xf>
    <xf numFmtId="165" fontId="0" fillId="6" borderId="12" xfId="1" applyNumberFormat="1" applyFont="1" applyFill="1" applyBorder="1" applyAlignment="1" applyProtection="1">
      <alignment horizontal="right"/>
      <protection locked="0"/>
    </xf>
    <xf numFmtId="0" fontId="0" fillId="0" borderId="12" xfId="0" applyBorder="1" applyProtection="1">
      <protection locked="0"/>
    </xf>
    <xf numFmtId="165" fontId="0" fillId="0" borderId="12" xfId="1" applyNumberFormat="1" applyFont="1" applyFill="1" applyBorder="1" applyProtection="1">
      <protection locked="0"/>
    </xf>
    <xf numFmtId="0" fontId="0" fillId="7" borderId="12" xfId="0" applyFill="1" applyBorder="1" applyProtection="1">
      <protection locked="0"/>
    </xf>
    <xf numFmtId="165" fontId="0" fillId="7" borderId="12" xfId="1" applyNumberFormat="1" applyFont="1" applyFill="1" applyBorder="1" applyProtection="1">
      <protection locked="0"/>
    </xf>
    <xf numFmtId="165" fontId="13" fillId="6" borderId="12" xfId="1" applyNumberFormat="1" applyFont="1" applyFill="1" applyBorder="1" applyProtection="1">
      <protection locked="0"/>
    </xf>
    <xf numFmtId="0" fontId="0" fillId="6" borderId="12" xfId="0" applyFill="1" applyBorder="1" applyProtection="1"/>
    <xf numFmtId="9" fontId="0" fillId="2" borderId="12" xfId="8" applyFont="1" applyFill="1" applyBorder="1" applyProtection="1">
      <protection locked="0"/>
    </xf>
    <xf numFmtId="1" fontId="0" fillId="6" borderId="12" xfId="0" applyNumberFormat="1" applyFill="1" applyBorder="1" applyProtection="1">
      <protection locked="0"/>
    </xf>
    <xf numFmtId="0" fontId="0" fillId="6" borderId="0" xfId="0" applyFill="1" applyAlignment="1">
      <alignment horizontal="left" vertical="top" wrapText="1"/>
    </xf>
    <xf numFmtId="0" fontId="0" fillId="6" borderId="0" xfId="0" quotePrefix="1" applyFill="1" applyAlignment="1">
      <alignment horizontal="left" vertical="top" wrapText="1"/>
    </xf>
    <xf numFmtId="0" fontId="0" fillId="6" borderId="13" xfId="0" applyFill="1" applyBorder="1" applyAlignment="1">
      <alignment horizontal="left" vertical="top" wrapText="1"/>
    </xf>
    <xf numFmtId="0" fontId="13" fillId="6" borderId="12" xfId="0" applyFont="1" applyFill="1" applyBorder="1" applyAlignment="1">
      <alignment horizontal="left"/>
    </xf>
    <xf numFmtId="0" fontId="0" fillId="6" borderId="12" xfId="0" applyFill="1" applyBorder="1" applyAlignment="1">
      <alignment horizontal="left"/>
    </xf>
    <xf numFmtId="0" fontId="0" fillId="6" borderId="12" xfId="0" applyFill="1" applyBorder="1" applyAlignment="1">
      <alignment horizontal="left" wrapText="1"/>
    </xf>
    <xf numFmtId="0" fontId="0" fillId="6" borderId="16" xfId="0" applyFill="1" applyBorder="1" applyAlignment="1" applyProtection="1">
      <alignment horizontal="left"/>
      <protection locked="0"/>
    </xf>
    <xf numFmtId="0" fontId="0" fillId="6" borderId="17" xfId="0" applyFill="1" applyBorder="1" applyAlignment="1" applyProtection="1">
      <alignment horizontal="left"/>
      <protection locked="0"/>
    </xf>
    <xf numFmtId="0" fontId="0" fillId="6" borderId="15" xfId="0" applyFill="1" applyBorder="1" applyAlignment="1" applyProtection="1">
      <alignment horizontal="left"/>
      <protection locked="0"/>
    </xf>
    <xf numFmtId="0" fontId="0" fillId="6" borderId="0" xfId="0" applyFill="1" applyAlignment="1">
      <alignment horizontal="left" wrapText="1"/>
    </xf>
    <xf numFmtId="0" fontId="13" fillId="0" borderId="0" xfId="0" applyFont="1" applyAlignment="1">
      <alignment horizontal="center" textRotation="90" wrapText="1"/>
    </xf>
    <xf numFmtId="0" fontId="10" fillId="0" borderId="0" xfId="7" applyAlignment="1">
      <alignment horizontal="left" wrapText="1"/>
    </xf>
    <xf numFmtId="0" fontId="2" fillId="0" borderId="0" xfId="2" applyAlignment="1">
      <alignment wrapText="1"/>
    </xf>
    <xf numFmtId="0" fontId="3" fillId="0" borderId="2" xfId="3" applyAlignment="1">
      <alignment wrapText="1"/>
    </xf>
    <xf numFmtId="0" fontId="9" fillId="0" borderId="7" xfId="2" applyFont="1" applyBorder="1" applyAlignment="1">
      <alignment horizontal="left" wrapText="1"/>
    </xf>
    <xf numFmtId="0" fontId="2" fillId="0" borderId="7" xfId="2" applyBorder="1" applyAlignment="1">
      <alignment horizontal="left" wrapText="1"/>
    </xf>
    <xf numFmtId="0" fontId="9" fillId="0" borderId="11" xfId="2" applyFont="1" applyBorder="1" applyAlignment="1">
      <alignment horizontal="left" wrapText="1"/>
    </xf>
    <xf numFmtId="0" fontId="9" fillId="0" borderId="0" xfId="6" applyFont="1" applyBorder="1" applyAlignment="1">
      <alignment horizontal="right" wrapText="1"/>
    </xf>
    <xf numFmtId="0" fontId="9" fillId="0" borderId="1" xfId="6" applyFont="1" applyAlignment="1">
      <alignment horizontal="right" wrapText="1"/>
    </xf>
    <xf numFmtId="3" fontId="9" fillId="0" borderId="7" xfId="2" applyNumberFormat="1" applyFont="1" applyBorder="1" applyAlignment="1">
      <alignment horizontal="left" wrapText="1"/>
    </xf>
    <xf numFmtId="3" fontId="9" fillId="0" borderId="7" xfId="2" applyNumberFormat="1" applyFont="1" applyBorder="1" applyAlignment="1">
      <alignment horizontal="left"/>
    </xf>
    <xf numFmtId="0" fontId="2" fillId="0" borderId="2" xfId="2" applyBorder="1" applyAlignment="1">
      <alignment wrapText="1"/>
    </xf>
    <xf numFmtId="0" fontId="9" fillId="0" borderId="8" xfId="6" applyFont="1" applyBorder="1" applyAlignment="1">
      <alignment horizontal="right" wrapText="1"/>
    </xf>
    <xf numFmtId="0" fontId="2" fillId="0" borderId="1" xfId="2" applyBorder="1" applyAlignment="1">
      <alignment wrapText="1"/>
    </xf>
    <xf numFmtId="0" fontId="9" fillId="0" borderId="9" xfId="2" applyFont="1" applyBorder="1" applyAlignment="1">
      <alignment horizontal="left" wrapText="1"/>
    </xf>
  </cellXfs>
  <cellStyles count="9">
    <cellStyle name="Body: normal cell" xfId="4" xr:uid="{73AFB303-8D75-C345-B391-4B872BFC9B16}"/>
    <cellStyle name="Comma" xfId="1" builtinId="3"/>
    <cellStyle name="Footnotes: top row" xfId="3" xr:uid="{612E3A73-0708-F048-9626-314002086CBA}"/>
    <cellStyle name="Header: bottom row" xfId="6" xr:uid="{F795CF04-234D-9A4A-8D83-B2FB5BB2930A}"/>
    <cellStyle name="Normal" xfId="0" builtinId="0"/>
    <cellStyle name="Normal 2" xfId="2" xr:uid="{C339F162-EC03-DA48-B43B-4FCDE707157B}"/>
    <cellStyle name="Parent row" xfId="5" xr:uid="{A3ACE10F-D0D7-D144-B4A0-D104295E14CB}"/>
    <cellStyle name="Percent" xfId="8" builtinId="5"/>
    <cellStyle name="Table title" xfId="7" xr:uid="{AB9CA87C-6C43-AD4C-9BF0-BAE3FA8641E2}"/>
  </cellStyles>
  <dxfs count="55">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bgColor theme="4" tint="0.79998168889431442"/>
        </patternFill>
      </fill>
    </dxf>
    <dxf>
      <fill>
        <patternFill patternType="darkUp"/>
      </fill>
    </dxf>
    <dxf>
      <fill>
        <patternFill>
          <bgColor theme="4" tint="0.79998168889431442"/>
        </patternFill>
      </fill>
    </dxf>
    <dxf>
      <fill>
        <patternFill patternType="darkUp"/>
      </fill>
    </dxf>
    <dxf>
      <fill>
        <patternFill patternType="darkUp"/>
      </fill>
    </dxf>
    <dxf>
      <fill>
        <patternFill>
          <bgColor theme="4" tint="0.79998168889431442"/>
        </patternFill>
      </fill>
    </dxf>
    <dxf>
      <fill>
        <patternFill>
          <bgColor theme="4" tint="0.79998168889431442"/>
        </patternFill>
      </fill>
    </dxf>
    <dxf>
      <fill>
        <patternFill patternType="darkUp"/>
      </fill>
    </dxf>
    <dxf>
      <fill>
        <patternFill patternType="darkUp"/>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bgColor theme="4" tint="0.79998168889431442"/>
        </patternFill>
      </fill>
      <border>
        <left style="thin">
          <color auto="1"/>
        </left>
        <right style="thin">
          <color auto="1"/>
        </right>
        <top style="thin">
          <color auto="1"/>
        </top>
        <bottom style="thin">
          <color auto="1"/>
        </bottom>
      </border>
    </dxf>
    <dxf>
      <fill>
        <patternFill patternType="darkUp"/>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patternType="darkUp"/>
      </fill>
    </dxf>
    <dxf>
      <fill>
        <patternFill patternType="darkUp"/>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darkUp"/>
      </fill>
    </dxf>
    <dxf>
      <fill>
        <patternFill>
          <bgColor theme="9" tint="0.79998168889431442"/>
        </patternFill>
      </fill>
    </dxf>
    <dxf>
      <fill>
        <patternFill>
          <bgColor theme="9" tint="0.79998168889431442"/>
        </patternFill>
      </fill>
    </dxf>
    <dxf>
      <fill>
        <patternFill patternType="darkUp"/>
      </fill>
    </dxf>
    <dxf>
      <fill>
        <patternFill patternType="darkUp"/>
      </fill>
    </dxf>
    <dxf>
      <fill>
        <patternFill patternType="darkUp"/>
      </fill>
    </dxf>
    <dxf>
      <fill>
        <patternFill patternType="darkUp"/>
      </fill>
    </dxf>
    <dxf>
      <fill>
        <patternFill>
          <bgColor theme="4" tint="0.79998168889431442"/>
        </patternFill>
      </fill>
    </dxf>
    <dxf>
      <fill>
        <patternFill patternType="darkUp"/>
      </fill>
    </dxf>
    <dxf>
      <fill>
        <patternFill>
          <bgColor theme="4" tint="0.79998168889431442"/>
        </patternFill>
      </fill>
    </dxf>
    <dxf>
      <fill>
        <patternFill patternType="darkUp"/>
      </fill>
    </dxf>
    <dxf>
      <fill>
        <patternFill patternType="darkUp"/>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darkUp"/>
      </fill>
    </dxf>
    <dxf>
      <fill>
        <patternFill patternType="darkUp"/>
      </fill>
    </dxf>
  </dxfs>
  <tableStyles count="0" defaultTableStyle="TableStyleMedium2" defaultPivotStyle="PivotStyleLight16"/>
  <colors>
    <mruColors>
      <color rgb="FF2ABDC3"/>
      <color rgb="FF2091EB"/>
      <color rgb="FFF6E909"/>
      <color rgb="FF003C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59265</xdr:colOff>
      <xdr:row>0</xdr:row>
      <xdr:rowOff>194733</xdr:rowOff>
    </xdr:from>
    <xdr:to>
      <xdr:col>3</xdr:col>
      <xdr:colOff>602998</xdr:colOff>
      <xdr:row>1</xdr:row>
      <xdr:rowOff>185208</xdr:rowOff>
    </xdr:to>
    <xdr:pic>
      <xdr:nvPicPr>
        <xdr:cNvPr id="2" name="Picture 1">
          <a:extLst>
            <a:ext uri="{FF2B5EF4-FFF2-40B4-BE49-F238E27FC236}">
              <a16:creationId xmlns:a16="http://schemas.microsoft.com/office/drawing/2014/main" id="{0933CFD6-EBAB-7641-82AB-4BC792CE1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1665" y="194733"/>
          <a:ext cx="2201083" cy="19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154214</xdr:colOff>
      <xdr:row>0</xdr:row>
      <xdr:rowOff>126999</xdr:rowOff>
    </xdr:from>
    <xdr:to>
      <xdr:col>1</xdr:col>
      <xdr:colOff>1516934</xdr:colOff>
      <xdr:row>1</xdr:row>
      <xdr:rowOff>118253</xdr:rowOff>
    </xdr:to>
    <xdr:pic>
      <xdr:nvPicPr>
        <xdr:cNvPr id="2" name="Picture 1">
          <a:extLst>
            <a:ext uri="{FF2B5EF4-FFF2-40B4-BE49-F238E27FC236}">
              <a16:creationId xmlns:a16="http://schemas.microsoft.com/office/drawing/2014/main" id="{D32D42DD-0009-374A-85B9-7EC2EED5C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4214" y="126999"/>
          <a:ext cx="2188220" cy="190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142875</xdr:rowOff>
    </xdr:from>
    <xdr:to>
      <xdr:col>3</xdr:col>
      <xdr:colOff>689819</xdr:colOff>
      <xdr:row>1</xdr:row>
      <xdr:rowOff>142875</xdr:rowOff>
    </xdr:to>
    <xdr:pic>
      <xdr:nvPicPr>
        <xdr:cNvPr id="2" name="Picture 1">
          <a:extLst>
            <a:ext uri="{FF2B5EF4-FFF2-40B4-BE49-F238E27FC236}">
              <a16:creationId xmlns:a16="http://schemas.microsoft.com/office/drawing/2014/main" id="{B0AFCCA8-D019-CF4E-B655-1D29D3E56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0975" y="142875"/>
          <a:ext cx="2328119" cy="200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15</xdr:row>
      <xdr:rowOff>12700</xdr:rowOff>
    </xdr:from>
    <xdr:to>
      <xdr:col>12</xdr:col>
      <xdr:colOff>609600</xdr:colOff>
      <xdr:row>19</xdr:row>
      <xdr:rowOff>101600</xdr:rowOff>
    </xdr:to>
    <xdr:pic>
      <xdr:nvPicPr>
        <xdr:cNvPr id="2" name="Picture 1">
          <a:extLst>
            <a:ext uri="{FF2B5EF4-FFF2-40B4-BE49-F238E27FC236}">
              <a16:creationId xmlns:a16="http://schemas.microsoft.com/office/drawing/2014/main" id="{A9B5EAF8-25B1-5648-1665-E54D4E836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400" y="3060700"/>
          <a:ext cx="8712200" cy="90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50800</xdr:colOff>
      <xdr:row>29</xdr:row>
      <xdr:rowOff>63500</xdr:rowOff>
    </xdr:from>
    <xdr:to>
      <xdr:col>13</xdr:col>
      <xdr:colOff>622300</xdr:colOff>
      <xdr:row>79</xdr:row>
      <xdr:rowOff>63500</xdr:rowOff>
    </xdr:to>
    <xdr:pic>
      <xdr:nvPicPr>
        <xdr:cNvPr id="3" name="Picture 2">
          <a:extLst>
            <a:ext uri="{FF2B5EF4-FFF2-40B4-BE49-F238E27FC236}">
              <a16:creationId xmlns:a16="http://schemas.microsoft.com/office/drawing/2014/main" id="{AEF5EC5A-C109-E468-5CA9-DC15B4F81F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1800" y="5956300"/>
          <a:ext cx="9652000" cy="10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Nick Liu-Sontag" id="{4788EFA1-DCBF-444F-909E-4B27CD0C8E4D}" userId="S::nicliu-c643@4sided.com::20074d9f-cae4-4352-83d2-b7e40b6dbc3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2-06-09T15:37:25.99" personId="{4788EFA1-DCBF-444F-909E-4B27CD0C8E4D}" id="{74B299A1-6B4B-F741-A902-C237EB001DC1}">
    <text>From I2SL</text>
  </threadedComment>
  <threadedComment ref="E4" dT="2022-06-02T23:38:15.90" personId="{4788EFA1-DCBF-444F-909E-4B27CD0C8E4D}" id="{47601A07-C20F-3045-AEF9-A176FEEAAF8D}">
    <text>From i2sl benchmarking tool</text>
  </threadedComment>
  <threadedComment ref="C14" dT="2022-06-03T15:32:59.31" personId="{4788EFA1-DCBF-444F-909E-4B27CD0C8E4D}" id="{44E2CC5D-05DD-CA48-AE99-4AB16F388CB4}">
    <text xml:space="preserve">Rack power density of 60 W/sqft. Rack area fraction 33%. </text>
  </threadedComment>
  <threadedComment ref="B26" dT="2022-06-08T23:34:27.24" personId="{4788EFA1-DCBF-444F-909E-4B27CD0C8E4D}" id="{CBC99021-BF54-E34F-A44B-9126958F4192}">
    <text>Used in instances where calculator cannot return a positive result</text>
  </threadedComment>
  <threadedComment ref="C58" dT="2022-06-08T23:30:17.53" personId="{4788EFA1-DCBF-444F-909E-4B27CD0C8E4D}" id="{1242546B-5C55-5E4C-B4E6-800D5791EF81}">
    <text xml:space="preserve">Consumption estimated via proration and square feet
</text>
  </threadedComment>
  <threadedComment ref="J58" dT="2022-06-09T22:25:27.67" personId="{4788EFA1-DCBF-444F-909E-4B27CD0C8E4D}" id="{C44E4D9B-BDF5-CD44-802D-3421A468EC9D}">
    <text>Necessary if the heating or cooling fuel is electricity</text>
  </threadedComment>
  <threadedComment ref="B66" dT="2022-06-09T21:56:53.93" personId="{4788EFA1-DCBF-444F-909E-4B27CD0C8E4D}" id="{691D0260-E565-504B-973F-00264E79C85C}">
    <text>This is necessary to create a blended emission factor for both direct line microgram and onsite fossil fuel generation.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77EDC-9CAB-9F4A-8627-F111E1F91136}">
  <sheetPr codeName="Sheet1">
    <tabColor rgb="FF003C46"/>
  </sheetPr>
  <dimension ref="B2:L13"/>
  <sheetViews>
    <sheetView tabSelected="1" zoomScaleNormal="100" workbookViewId="0">
      <selection activeCell="M8" sqref="M8"/>
    </sheetView>
  </sheetViews>
  <sheetFormatPr defaultColWidth="10.875" defaultRowHeight="15.75" x14ac:dyDescent="0.25"/>
  <cols>
    <col min="1" max="1" width="2" style="57" customWidth="1"/>
    <col min="2" max="9" width="10.875" style="57"/>
    <col min="10" max="10" width="13.5" style="57" customWidth="1"/>
    <col min="11" max="16384" width="10.875" style="57"/>
  </cols>
  <sheetData>
    <row r="2" spans="2:12" x14ac:dyDescent="0.25">
      <c r="I2" s="61"/>
    </row>
    <row r="4" spans="2:12" x14ac:dyDescent="0.25">
      <c r="B4" s="61" t="s">
        <v>0</v>
      </c>
      <c r="J4" s="61"/>
    </row>
    <row r="5" spans="2:12" ht="92.1" customHeight="1" x14ac:dyDescent="0.25">
      <c r="B5" s="126" t="s">
        <v>1772</v>
      </c>
      <c r="C5" s="126"/>
      <c r="D5" s="126"/>
      <c r="E5" s="126"/>
      <c r="F5" s="126"/>
      <c r="G5" s="126"/>
      <c r="H5" s="126"/>
      <c r="I5" s="126"/>
      <c r="J5" s="126"/>
      <c r="K5" s="126"/>
      <c r="L5" s="126"/>
    </row>
    <row r="6" spans="2:12" ht="26.25" customHeight="1" x14ac:dyDescent="0.25">
      <c r="B6" s="126" t="s">
        <v>1773</v>
      </c>
      <c r="C6" s="126"/>
      <c r="D6" s="126"/>
      <c r="E6" s="126"/>
      <c r="F6" s="126"/>
    </row>
    <row r="7" spans="2:12" ht="93" customHeight="1" x14ac:dyDescent="0.25">
      <c r="C7" s="127" t="s">
        <v>1774</v>
      </c>
      <c r="D7" s="127"/>
      <c r="E7" s="127"/>
      <c r="F7" s="127"/>
      <c r="G7" s="127"/>
      <c r="H7" s="127"/>
      <c r="I7" s="127"/>
      <c r="J7" s="127"/>
      <c r="K7" s="127"/>
    </row>
    <row r="8" spans="2:12" x14ac:dyDescent="0.25">
      <c r="B8" s="61" t="s">
        <v>1</v>
      </c>
    </row>
    <row r="9" spans="2:12" ht="24.75" customHeight="1" x14ac:dyDescent="0.25">
      <c r="B9" s="126" t="s">
        <v>1775</v>
      </c>
      <c r="C9" s="126"/>
      <c r="D9" s="126"/>
      <c r="E9" s="126"/>
      <c r="F9" s="126"/>
      <c r="G9" s="126"/>
      <c r="H9" s="126"/>
      <c r="I9" s="126"/>
      <c r="J9" s="126"/>
      <c r="K9" s="126"/>
    </row>
    <row r="10" spans="2:12" x14ac:dyDescent="0.25">
      <c r="B10" s="62" t="s">
        <v>2</v>
      </c>
    </row>
    <row r="11" spans="2:12" ht="39" customHeight="1" x14ac:dyDescent="0.25">
      <c r="C11" s="127" t="s">
        <v>1776</v>
      </c>
      <c r="D11" s="127"/>
      <c r="E11" s="127"/>
      <c r="F11" s="127"/>
      <c r="G11" s="127"/>
      <c r="H11" s="127"/>
      <c r="I11" s="127"/>
      <c r="J11" s="127"/>
      <c r="K11" s="127"/>
      <c r="L11" s="127"/>
    </row>
    <row r="12" spans="2:12" x14ac:dyDescent="0.25">
      <c r="B12" s="62" t="s">
        <v>3</v>
      </c>
    </row>
    <row r="13" spans="2:12" ht="100.5" customHeight="1" x14ac:dyDescent="0.25">
      <c r="C13" s="127" t="s">
        <v>1777</v>
      </c>
      <c r="D13" s="127"/>
      <c r="E13" s="127"/>
      <c r="F13" s="127"/>
      <c r="G13" s="127"/>
      <c r="H13" s="127"/>
      <c r="I13" s="127"/>
      <c r="J13" s="127"/>
      <c r="K13" s="127"/>
    </row>
  </sheetData>
  <sheetProtection algorithmName="SHA-512" hashValue="RGgiM9nj64hRRnM0EsOvDqKLKBdoMXGDFaA2l1lzD+i9h2rVvGu/8ONdhiBYWItLkKVHFG0q/N+1yRMZL7c/Rg==" saltValue="pi8ptDBmoAgzsLqsQBgBwg==" spinCount="100000" sheet="1" objects="1" scenarios="1" selectLockedCells="1" selectUnlockedCells="1"/>
  <mergeCells count="6">
    <mergeCell ref="B9:K9"/>
    <mergeCell ref="C11:L11"/>
    <mergeCell ref="C13:K13"/>
    <mergeCell ref="B5:L5"/>
    <mergeCell ref="C7:K7"/>
    <mergeCell ref="B6:F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BAC08-BDCA-9842-8805-D8CCD3852012}">
  <sheetPr codeName="Sheet9"/>
  <dimension ref="C13"/>
  <sheetViews>
    <sheetView topLeftCell="A10" workbookViewId="0">
      <selection activeCell="G24" sqref="G24"/>
    </sheetView>
  </sheetViews>
  <sheetFormatPr defaultColWidth="11" defaultRowHeight="15.75" x14ac:dyDescent="0.25"/>
  <sheetData>
    <row r="13" spans="3:3" x14ac:dyDescent="0.25">
      <c r="C13" t="s">
        <v>288</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BD60E-DD36-5341-9861-10D89CC7D236}">
  <sheetPr codeName="Sheet10">
    <pageSetUpPr fitToPage="1"/>
  </sheetPr>
  <dimension ref="A1:I352"/>
  <sheetViews>
    <sheetView showGridLines="0" zoomScaleNormal="100" workbookViewId="0">
      <pane ySplit="7" topLeftCell="A8" activePane="bottomLeft" state="frozen"/>
      <selection pane="bottomLeft" activeCell="A28" sqref="A28:XFD28"/>
    </sheetView>
  </sheetViews>
  <sheetFormatPr defaultColWidth="8.875" defaultRowHeight="15" x14ac:dyDescent="0.25"/>
  <cols>
    <col min="1" max="1" width="28.625" style="4" customWidth="1"/>
    <col min="2" max="2" width="9.625" style="6" customWidth="1"/>
    <col min="3" max="5" width="9.625" style="4" customWidth="1"/>
    <col min="6" max="6" width="9.625" style="6" customWidth="1"/>
    <col min="7" max="8" width="9.625" style="5" customWidth="1"/>
    <col min="9" max="9" width="9.625" style="4" customWidth="1"/>
    <col min="10" max="16384" width="8.875" style="4"/>
  </cols>
  <sheetData>
    <row r="1" spans="1:9" x14ac:dyDescent="0.25">
      <c r="A1" s="34" t="s">
        <v>289</v>
      </c>
    </row>
    <row r="2" spans="1:9" ht="27" customHeight="1" x14ac:dyDescent="0.25">
      <c r="A2" s="137" t="s">
        <v>290</v>
      </c>
      <c r="B2" s="138"/>
      <c r="C2" s="138"/>
      <c r="D2" s="138"/>
      <c r="E2" s="138"/>
      <c r="F2" s="138"/>
      <c r="G2" s="138"/>
      <c r="H2" s="40"/>
    </row>
    <row r="3" spans="1:9" ht="25.5" customHeight="1" x14ac:dyDescent="0.25">
      <c r="A3" s="33"/>
      <c r="B3" s="140" t="s">
        <v>291</v>
      </c>
      <c r="C3" s="141"/>
      <c r="D3" s="142" t="s">
        <v>292</v>
      </c>
      <c r="E3" s="141"/>
      <c r="F3" s="141"/>
      <c r="G3" s="141"/>
      <c r="H3" s="141"/>
      <c r="I3" s="141"/>
    </row>
    <row r="4" spans="1:9" ht="3.75" customHeight="1" x14ac:dyDescent="0.25">
      <c r="A4" s="33"/>
      <c r="B4" s="42"/>
      <c r="C4" s="41"/>
      <c r="D4" s="42"/>
      <c r="E4" s="41"/>
      <c r="F4" s="41"/>
      <c r="G4" s="41"/>
      <c r="H4" s="41"/>
      <c r="I4" s="41"/>
    </row>
    <row r="5" spans="1:9" ht="18.75" customHeight="1" x14ac:dyDescent="0.25">
      <c r="A5" s="33"/>
      <c r="B5" s="40"/>
      <c r="C5" s="143" t="s">
        <v>293</v>
      </c>
      <c r="D5" s="143" t="s">
        <v>294</v>
      </c>
      <c r="E5" s="142" t="s">
        <v>14</v>
      </c>
      <c r="F5" s="141"/>
      <c r="G5" s="40"/>
      <c r="H5" s="40"/>
    </row>
    <row r="6" spans="1:9" ht="56.25" customHeight="1" thickBot="1" x14ac:dyDescent="0.3">
      <c r="A6" s="32"/>
      <c r="B6" s="31" t="s">
        <v>295</v>
      </c>
      <c r="C6" s="144"/>
      <c r="D6" s="144"/>
      <c r="E6" s="30" t="s">
        <v>296</v>
      </c>
      <c r="F6" s="30" t="s">
        <v>297</v>
      </c>
      <c r="G6" s="39" t="s">
        <v>298</v>
      </c>
      <c r="H6" s="39" t="s">
        <v>299</v>
      </c>
      <c r="I6" s="39" t="s">
        <v>300</v>
      </c>
    </row>
    <row r="7" spans="1:9" ht="24" customHeight="1" thickTop="1" x14ac:dyDescent="0.25">
      <c r="A7" s="29" t="s">
        <v>301</v>
      </c>
      <c r="B7" s="28">
        <v>5557</v>
      </c>
      <c r="C7" s="28">
        <v>87093</v>
      </c>
      <c r="D7" s="28">
        <v>6963</v>
      </c>
      <c r="E7" s="28">
        <v>12934</v>
      </c>
      <c r="F7" s="28">
        <v>4241</v>
      </c>
      <c r="G7" s="28">
        <v>2248</v>
      </c>
      <c r="H7" s="28">
        <v>134</v>
      </c>
      <c r="I7" s="28">
        <v>341</v>
      </c>
    </row>
    <row r="8" spans="1:9" ht="24" customHeight="1" x14ac:dyDescent="0.25">
      <c r="A8" s="26" t="s">
        <v>302</v>
      </c>
      <c r="B8" s="25" t="s">
        <v>20</v>
      </c>
      <c r="C8" s="25" t="s">
        <v>20</v>
      </c>
      <c r="D8" s="25" t="s">
        <v>20</v>
      </c>
      <c r="E8" s="25" t="s">
        <v>20</v>
      </c>
      <c r="F8" s="25" t="s">
        <v>20</v>
      </c>
      <c r="G8" s="25" t="s">
        <v>20</v>
      </c>
      <c r="H8" s="25" t="s">
        <v>20</v>
      </c>
      <c r="I8" s="25" t="s">
        <v>20</v>
      </c>
    </row>
    <row r="9" spans="1:9" ht="15" customHeight="1" x14ac:dyDescent="0.25">
      <c r="A9" s="36" t="s">
        <v>303</v>
      </c>
      <c r="B9" s="17">
        <v>2777</v>
      </c>
      <c r="C9" s="17">
        <v>8041</v>
      </c>
      <c r="D9" s="17">
        <v>723</v>
      </c>
      <c r="E9" s="17">
        <v>1357</v>
      </c>
      <c r="F9" s="17">
        <v>445</v>
      </c>
      <c r="G9" s="17">
        <v>256</v>
      </c>
      <c r="H9" s="17">
        <v>21</v>
      </c>
      <c r="I9" s="17" t="s">
        <v>304</v>
      </c>
    </row>
    <row r="10" spans="1:9" ht="15" customHeight="1" x14ac:dyDescent="0.25">
      <c r="A10" s="36" t="s">
        <v>305</v>
      </c>
      <c r="B10" s="17">
        <v>1229</v>
      </c>
      <c r="C10" s="17">
        <v>8900</v>
      </c>
      <c r="D10" s="17">
        <v>646</v>
      </c>
      <c r="E10" s="17">
        <v>1179</v>
      </c>
      <c r="F10" s="17">
        <v>386</v>
      </c>
      <c r="G10" s="17">
        <v>248</v>
      </c>
      <c r="H10" s="17">
        <v>10</v>
      </c>
      <c r="I10" s="17" t="s">
        <v>304</v>
      </c>
    </row>
    <row r="11" spans="1:9" ht="15" customHeight="1" x14ac:dyDescent="0.25">
      <c r="A11" s="36" t="s">
        <v>306</v>
      </c>
      <c r="B11" s="17">
        <v>884</v>
      </c>
      <c r="C11" s="17">
        <v>14105</v>
      </c>
      <c r="D11" s="17">
        <v>876</v>
      </c>
      <c r="E11" s="17">
        <v>1655</v>
      </c>
      <c r="F11" s="17">
        <v>543</v>
      </c>
      <c r="G11" s="17">
        <v>304</v>
      </c>
      <c r="H11" s="17">
        <v>20</v>
      </c>
      <c r="I11" s="17" t="s">
        <v>304</v>
      </c>
    </row>
    <row r="12" spans="1:9" ht="15" customHeight="1" x14ac:dyDescent="0.25">
      <c r="A12" s="36" t="s">
        <v>307</v>
      </c>
      <c r="B12" s="17">
        <v>332</v>
      </c>
      <c r="C12" s="17">
        <v>11917</v>
      </c>
      <c r="D12" s="17">
        <v>823</v>
      </c>
      <c r="E12" s="17">
        <v>1549</v>
      </c>
      <c r="F12" s="17">
        <v>508</v>
      </c>
      <c r="G12" s="17">
        <v>284</v>
      </c>
      <c r="H12" s="17">
        <v>14</v>
      </c>
      <c r="I12" s="17">
        <v>17</v>
      </c>
    </row>
    <row r="13" spans="1:9" ht="15" customHeight="1" x14ac:dyDescent="0.25">
      <c r="A13" s="36" t="s">
        <v>308</v>
      </c>
      <c r="B13" s="17">
        <v>199</v>
      </c>
      <c r="C13" s="17">
        <v>13918</v>
      </c>
      <c r="D13" s="17">
        <v>1067</v>
      </c>
      <c r="E13" s="17">
        <v>1996</v>
      </c>
      <c r="F13" s="17">
        <v>654</v>
      </c>
      <c r="G13" s="17">
        <v>338</v>
      </c>
      <c r="H13" s="17">
        <v>23</v>
      </c>
      <c r="I13" s="17">
        <v>52</v>
      </c>
    </row>
    <row r="14" spans="1:9" ht="15" customHeight="1" x14ac:dyDescent="0.25">
      <c r="A14" s="36" t="s">
        <v>309</v>
      </c>
      <c r="B14" s="17">
        <v>90</v>
      </c>
      <c r="C14" s="17">
        <v>12415</v>
      </c>
      <c r="D14" s="17">
        <v>1035</v>
      </c>
      <c r="E14" s="17">
        <v>1974</v>
      </c>
      <c r="F14" s="17">
        <v>647</v>
      </c>
      <c r="G14" s="17">
        <v>290</v>
      </c>
      <c r="H14" s="17">
        <v>20</v>
      </c>
      <c r="I14" s="17">
        <v>77</v>
      </c>
    </row>
    <row r="15" spans="1:9" ht="15" customHeight="1" x14ac:dyDescent="0.25">
      <c r="A15" s="36" t="s">
        <v>310</v>
      </c>
      <c r="B15" s="17">
        <v>38</v>
      </c>
      <c r="C15" s="17">
        <v>10724</v>
      </c>
      <c r="D15" s="17">
        <v>1026</v>
      </c>
      <c r="E15" s="17">
        <v>1876</v>
      </c>
      <c r="F15" s="17">
        <v>615</v>
      </c>
      <c r="G15" s="17">
        <v>310</v>
      </c>
      <c r="H15" s="17">
        <v>14</v>
      </c>
      <c r="I15" s="17">
        <v>88</v>
      </c>
    </row>
    <row r="16" spans="1:9" ht="15" customHeight="1" x14ac:dyDescent="0.25">
      <c r="A16" s="36" t="s">
        <v>311</v>
      </c>
      <c r="B16" s="17">
        <v>8</v>
      </c>
      <c r="C16" s="17">
        <v>7074</v>
      </c>
      <c r="D16" s="17">
        <v>767</v>
      </c>
      <c r="E16" s="17">
        <v>1349</v>
      </c>
      <c r="F16" s="17">
        <v>442</v>
      </c>
      <c r="G16" s="17">
        <v>219</v>
      </c>
      <c r="H16" s="17">
        <v>12</v>
      </c>
      <c r="I16" s="17">
        <v>94</v>
      </c>
    </row>
    <row r="17" spans="1:9" ht="24" customHeight="1" x14ac:dyDescent="0.25">
      <c r="A17" s="26" t="s">
        <v>312</v>
      </c>
      <c r="B17" s="25" t="s">
        <v>20</v>
      </c>
      <c r="C17" s="25" t="s">
        <v>20</v>
      </c>
      <c r="D17" s="25" t="s">
        <v>20</v>
      </c>
      <c r="E17" s="25" t="s">
        <v>20</v>
      </c>
      <c r="F17" s="25" t="s">
        <v>20</v>
      </c>
      <c r="G17" s="25" t="s">
        <v>20</v>
      </c>
      <c r="H17" s="25" t="s">
        <v>20</v>
      </c>
      <c r="I17" s="25" t="s">
        <v>20</v>
      </c>
    </row>
    <row r="18" spans="1:9" ht="15" customHeight="1" x14ac:dyDescent="0.25">
      <c r="A18" s="36" t="s">
        <v>313</v>
      </c>
      <c r="B18" s="17">
        <v>389</v>
      </c>
      <c r="C18" s="17">
        <v>12239</v>
      </c>
      <c r="D18" s="17">
        <v>842</v>
      </c>
      <c r="E18" s="17">
        <v>1396</v>
      </c>
      <c r="F18" s="17">
        <v>458</v>
      </c>
      <c r="G18" s="17">
        <v>291</v>
      </c>
      <c r="H18" s="17">
        <v>28</v>
      </c>
      <c r="I18" s="17">
        <v>65</v>
      </c>
    </row>
    <row r="19" spans="1:9" x14ac:dyDescent="0.25">
      <c r="A19" s="36" t="s">
        <v>314</v>
      </c>
      <c r="B19" s="17">
        <v>177</v>
      </c>
      <c r="C19" s="17">
        <v>1252</v>
      </c>
      <c r="D19" s="17">
        <v>262</v>
      </c>
      <c r="E19" s="17">
        <v>634</v>
      </c>
      <c r="F19" s="17">
        <v>208</v>
      </c>
      <c r="G19" s="17">
        <v>53</v>
      </c>
      <c r="H19" s="17" t="s">
        <v>304</v>
      </c>
      <c r="I19" s="17" t="s">
        <v>315</v>
      </c>
    </row>
    <row r="20" spans="1:9" s="45" customFormat="1" x14ac:dyDescent="0.25">
      <c r="A20" s="46" t="s">
        <v>316</v>
      </c>
      <c r="B20" s="44">
        <v>380</v>
      </c>
      <c r="C20" s="44">
        <v>1819</v>
      </c>
      <c r="D20" s="44">
        <v>514</v>
      </c>
      <c r="E20" s="44">
        <v>850</v>
      </c>
      <c r="F20" s="44">
        <v>279</v>
      </c>
      <c r="G20" s="44">
        <v>227</v>
      </c>
      <c r="H20" s="44" t="s">
        <v>304</v>
      </c>
      <c r="I20" s="44" t="s">
        <v>304</v>
      </c>
    </row>
    <row r="21" spans="1:9" x14ac:dyDescent="0.25">
      <c r="A21" s="36" t="s">
        <v>317</v>
      </c>
      <c r="B21" s="17">
        <v>157</v>
      </c>
      <c r="C21" s="17">
        <v>4155</v>
      </c>
      <c r="D21" s="17">
        <v>718</v>
      </c>
      <c r="E21" s="17">
        <v>1114</v>
      </c>
      <c r="F21" s="17">
        <v>365</v>
      </c>
      <c r="G21" s="17">
        <v>265</v>
      </c>
      <c r="H21" s="17">
        <v>20</v>
      </c>
      <c r="I21" s="17">
        <v>68</v>
      </c>
    </row>
    <row r="22" spans="1:9" x14ac:dyDescent="0.25">
      <c r="A22" s="13" t="s">
        <v>318</v>
      </c>
      <c r="B22" s="17">
        <v>10</v>
      </c>
      <c r="C22" s="17">
        <v>2374</v>
      </c>
      <c r="D22" s="17">
        <v>549</v>
      </c>
      <c r="E22" s="17">
        <v>766</v>
      </c>
      <c r="F22" s="17">
        <v>251</v>
      </c>
      <c r="G22" s="17">
        <v>219</v>
      </c>
      <c r="H22" s="17">
        <v>16</v>
      </c>
      <c r="I22" s="17">
        <v>62</v>
      </c>
    </row>
    <row r="23" spans="1:9" s="45" customFormat="1" x14ac:dyDescent="0.25">
      <c r="A23" s="43" t="s">
        <v>319</v>
      </c>
      <c r="B23" s="44">
        <v>147</v>
      </c>
      <c r="C23" s="44">
        <v>1781</v>
      </c>
      <c r="D23" s="44">
        <v>169</v>
      </c>
      <c r="E23" s="44">
        <v>348</v>
      </c>
      <c r="F23" s="44">
        <v>114</v>
      </c>
      <c r="G23" s="44">
        <v>46</v>
      </c>
      <c r="H23" s="44" t="s">
        <v>304</v>
      </c>
      <c r="I23" s="44" t="s">
        <v>304</v>
      </c>
    </row>
    <row r="24" spans="1:9" x14ac:dyDescent="0.25">
      <c r="A24" s="36" t="s">
        <v>320</v>
      </c>
      <c r="B24" s="17">
        <v>158</v>
      </c>
      <c r="C24" s="17">
        <v>5826</v>
      </c>
      <c r="D24" s="17">
        <v>564</v>
      </c>
      <c r="E24" s="17">
        <v>928</v>
      </c>
      <c r="F24" s="17">
        <v>304</v>
      </c>
      <c r="G24" s="17">
        <v>221</v>
      </c>
      <c r="H24" s="17">
        <v>8</v>
      </c>
      <c r="I24" s="17">
        <v>31</v>
      </c>
    </row>
    <row r="25" spans="1:9" x14ac:dyDescent="0.25">
      <c r="A25" s="36" t="s">
        <v>321</v>
      </c>
      <c r="B25" s="17">
        <v>602</v>
      </c>
      <c r="C25" s="17">
        <v>11330</v>
      </c>
      <c r="D25" s="17">
        <v>1008</v>
      </c>
      <c r="E25" s="17">
        <v>2151</v>
      </c>
      <c r="F25" s="17">
        <v>705</v>
      </c>
      <c r="G25" s="17">
        <v>291</v>
      </c>
      <c r="H25" s="17">
        <v>9</v>
      </c>
      <c r="I25" s="17" t="s">
        <v>304</v>
      </c>
    </row>
    <row r="26" spans="1:9" s="45" customFormat="1" ht="15" customHeight="1" x14ac:dyDescent="0.25">
      <c r="A26" s="43" t="s">
        <v>322</v>
      </c>
      <c r="B26" s="44">
        <v>438</v>
      </c>
      <c r="C26" s="44">
        <v>5439</v>
      </c>
      <c r="D26" s="44">
        <v>364</v>
      </c>
      <c r="E26" s="44">
        <v>857</v>
      </c>
      <c r="F26" s="44">
        <v>281</v>
      </c>
      <c r="G26" s="44">
        <v>74</v>
      </c>
      <c r="H26" s="44">
        <v>7</v>
      </c>
      <c r="I26" s="44" t="s">
        <v>304</v>
      </c>
    </row>
    <row r="27" spans="1:9" ht="15" customHeight="1" x14ac:dyDescent="0.25">
      <c r="A27" s="13" t="s">
        <v>323</v>
      </c>
      <c r="B27" s="17">
        <v>164</v>
      </c>
      <c r="C27" s="17">
        <v>5890</v>
      </c>
      <c r="D27" s="17">
        <v>644</v>
      </c>
      <c r="E27" s="17">
        <v>1293</v>
      </c>
      <c r="F27" s="17">
        <v>424</v>
      </c>
      <c r="G27" s="17">
        <v>217</v>
      </c>
      <c r="H27" s="17" t="s">
        <v>304</v>
      </c>
      <c r="I27" s="17" t="s">
        <v>304</v>
      </c>
    </row>
    <row r="28" spans="1:9" s="45" customFormat="1" ht="15" customHeight="1" x14ac:dyDescent="0.25">
      <c r="A28" s="46" t="s">
        <v>324</v>
      </c>
      <c r="B28" s="44">
        <v>1012</v>
      </c>
      <c r="C28" s="44">
        <v>15952</v>
      </c>
      <c r="D28" s="44">
        <v>1241</v>
      </c>
      <c r="E28" s="44">
        <v>2637</v>
      </c>
      <c r="F28" s="44">
        <v>865</v>
      </c>
      <c r="G28" s="44">
        <v>282</v>
      </c>
      <c r="H28" s="44">
        <v>18</v>
      </c>
      <c r="I28" s="44">
        <v>76</v>
      </c>
    </row>
    <row r="29" spans="1:9" ht="15" customHeight="1" x14ac:dyDescent="0.25">
      <c r="A29" s="36" t="s">
        <v>325</v>
      </c>
      <c r="B29" s="17">
        <v>352</v>
      </c>
      <c r="C29" s="17">
        <v>5559</v>
      </c>
      <c r="D29" s="17">
        <v>480</v>
      </c>
      <c r="E29" s="17">
        <v>837</v>
      </c>
      <c r="F29" s="17">
        <v>275</v>
      </c>
      <c r="G29" s="17">
        <v>135</v>
      </c>
      <c r="H29" s="17">
        <v>7</v>
      </c>
      <c r="I29" s="17">
        <v>64</v>
      </c>
    </row>
    <row r="30" spans="1:9" ht="15" customHeight="1" x14ac:dyDescent="0.25">
      <c r="A30" s="36" t="s">
        <v>326</v>
      </c>
      <c r="B30" s="17">
        <v>84</v>
      </c>
      <c r="C30" s="17">
        <v>1440</v>
      </c>
      <c r="D30" s="17">
        <v>133</v>
      </c>
      <c r="E30" s="17">
        <v>223</v>
      </c>
      <c r="F30" s="17">
        <v>73</v>
      </c>
      <c r="G30" s="17">
        <v>41</v>
      </c>
      <c r="H30" s="17">
        <v>2</v>
      </c>
      <c r="I30" s="17" t="s">
        <v>304</v>
      </c>
    </row>
    <row r="31" spans="1:9" ht="15" customHeight="1" x14ac:dyDescent="0.25">
      <c r="A31" s="36" t="s">
        <v>327</v>
      </c>
      <c r="B31" s="17">
        <v>412</v>
      </c>
      <c r="C31" s="17">
        <v>4557</v>
      </c>
      <c r="D31" s="17">
        <v>173</v>
      </c>
      <c r="E31" s="17">
        <v>247</v>
      </c>
      <c r="F31" s="17">
        <v>81</v>
      </c>
      <c r="G31" s="17">
        <v>87</v>
      </c>
      <c r="H31" s="17">
        <v>5</v>
      </c>
      <c r="I31" s="17" t="s">
        <v>315</v>
      </c>
    </row>
    <row r="32" spans="1:9" ht="15" customHeight="1" x14ac:dyDescent="0.25">
      <c r="A32" s="36" t="s">
        <v>328</v>
      </c>
      <c r="B32" s="17">
        <v>619</v>
      </c>
      <c r="C32" s="17">
        <v>4630</v>
      </c>
      <c r="D32" s="17">
        <v>272</v>
      </c>
      <c r="E32" s="17">
        <v>389</v>
      </c>
      <c r="F32" s="17">
        <v>127</v>
      </c>
      <c r="G32" s="17">
        <v>122</v>
      </c>
      <c r="H32" s="17">
        <v>16</v>
      </c>
      <c r="I32" s="17" t="s">
        <v>304</v>
      </c>
    </row>
    <row r="33" spans="1:9" ht="15" customHeight="1" x14ac:dyDescent="0.25">
      <c r="A33" s="36" t="s">
        <v>329</v>
      </c>
      <c r="B33" s="17">
        <v>796</v>
      </c>
      <c r="C33" s="17">
        <v>13077</v>
      </c>
      <c r="D33" s="17">
        <v>429</v>
      </c>
      <c r="E33" s="17">
        <v>866</v>
      </c>
      <c r="F33" s="17">
        <v>284</v>
      </c>
      <c r="G33" s="17">
        <v>139</v>
      </c>
      <c r="H33" s="17">
        <v>5</v>
      </c>
      <c r="I33" s="17" t="s">
        <v>304</v>
      </c>
    </row>
    <row r="34" spans="1:9" ht="15" customHeight="1" x14ac:dyDescent="0.25">
      <c r="A34" s="36" t="s">
        <v>330</v>
      </c>
      <c r="B34" s="17">
        <v>125</v>
      </c>
      <c r="C34" s="17">
        <v>2002</v>
      </c>
      <c r="D34" s="17">
        <v>286</v>
      </c>
      <c r="E34" s="17">
        <v>581</v>
      </c>
      <c r="F34" s="17">
        <v>191</v>
      </c>
      <c r="G34" s="17">
        <v>81</v>
      </c>
      <c r="H34" s="17">
        <v>10</v>
      </c>
      <c r="I34" s="17" t="s">
        <v>304</v>
      </c>
    </row>
    <row r="35" spans="1:9" ht="15" customHeight="1" x14ac:dyDescent="0.25">
      <c r="A35" s="36" t="s">
        <v>331</v>
      </c>
      <c r="B35" s="17">
        <v>296</v>
      </c>
      <c r="C35" s="17">
        <v>3256</v>
      </c>
      <c r="D35" s="17">
        <v>41</v>
      </c>
      <c r="E35" s="17">
        <v>80</v>
      </c>
      <c r="F35" s="17">
        <v>26</v>
      </c>
      <c r="G35" s="17">
        <v>13</v>
      </c>
      <c r="H35" s="17" t="s">
        <v>304</v>
      </c>
      <c r="I35" s="17" t="s">
        <v>304</v>
      </c>
    </row>
    <row r="36" spans="1:9" ht="24" customHeight="1" x14ac:dyDescent="0.25">
      <c r="A36" s="26" t="s">
        <v>332</v>
      </c>
      <c r="B36" s="25" t="s">
        <v>20</v>
      </c>
      <c r="C36" s="25" t="s">
        <v>20</v>
      </c>
      <c r="D36" s="25" t="s">
        <v>20</v>
      </c>
      <c r="E36" s="25" t="s">
        <v>20</v>
      </c>
      <c r="F36" s="25" t="s">
        <v>20</v>
      </c>
      <c r="G36" s="25" t="s">
        <v>20</v>
      </c>
      <c r="H36" s="25" t="s">
        <v>20</v>
      </c>
      <c r="I36" s="25" t="s">
        <v>20</v>
      </c>
    </row>
    <row r="37" spans="1:9" ht="15" customHeight="1" x14ac:dyDescent="0.25">
      <c r="A37" s="36" t="s">
        <v>333</v>
      </c>
      <c r="B37" s="17">
        <v>362</v>
      </c>
      <c r="C37" s="17">
        <v>3983</v>
      </c>
      <c r="D37" s="17">
        <v>238</v>
      </c>
      <c r="E37" s="17">
        <v>332</v>
      </c>
      <c r="F37" s="17">
        <v>109</v>
      </c>
      <c r="G37" s="17">
        <v>87</v>
      </c>
      <c r="H37" s="17">
        <v>16</v>
      </c>
      <c r="I37" s="17">
        <v>25</v>
      </c>
    </row>
    <row r="38" spans="1:9" ht="15" customHeight="1" x14ac:dyDescent="0.25">
      <c r="A38" s="36" t="s">
        <v>334</v>
      </c>
      <c r="B38" s="17">
        <v>488</v>
      </c>
      <c r="C38" s="17">
        <v>6025</v>
      </c>
      <c r="D38" s="17">
        <v>418</v>
      </c>
      <c r="E38" s="17">
        <v>668</v>
      </c>
      <c r="F38" s="17">
        <v>219</v>
      </c>
      <c r="G38" s="17">
        <v>145</v>
      </c>
      <c r="H38" s="17">
        <v>14</v>
      </c>
      <c r="I38" s="17">
        <v>40</v>
      </c>
    </row>
    <row r="39" spans="1:9" ht="15" customHeight="1" x14ac:dyDescent="0.25">
      <c r="A39" s="36" t="s">
        <v>335</v>
      </c>
      <c r="B39" s="17">
        <v>599</v>
      </c>
      <c r="C39" s="17">
        <v>7381</v>
      </c>
      <c r="D39" s="17">
        <v>537</v>
      </c>
      <c r="E39" s="17">
        <v>884</v>
      </c>
      <c r="F39" s="17">
        <v>290</v>
      </c>
      <c r="G39" s="17">
        <v>199</v>
      </c>
      <c r="H39" s="17">
        <v>18</v>
      </c>
      <c r="I39" s="17">
        <v>29</v>
      </c>
    </row>
    <row r="40" spans="1:9" ht="15" customHeight="1" x14ac:dyDescent="0.25">
      <c r="A40" s="36" t="s">
        <v>336</v>
      </c>
      <c r="B40" s="17">
        <v>639</v>
      </c>
      <c r="C40" s="17">
        <v>10362</v>
      </c>
      <c r="D40" s="17">
        <v>902</v>
      </c>
      <c r="E40" s="17">
        <v>1531</v>
      </c>
      <c r="F40" s="17">
        <v>502</v>
      </c>
      <c r="G40" s="17">
        <v>314</v>
      </c>
      <c r="H40" s="17">
        <v>20</v>
      </c>
      <c r="I40" s="17">
        <v>66</v>
      </c>
    </row>
    <row r="41" spans="1:9" ht="15" customHeight="1" x14ac:dyDescent="0.25">
      <c r="A41" s="36" t="s">
        <v>337</v>
      </c>
      <c r="B41" s="17">
        <v>684</v>
      </c>
      <c r="C41" s="17">
        <v>10846</v>
      </c>
      <c r="D41" s="17">
        <v>1012</v>
      </c>
      <c r="E41" s="17">
        <v>1776</v>
      </c>
      <c r="F41" s="17">
        <v>582</v>
      </c>
      <c r="G41" s="17">
        <v>340</v>
      </c>
      <c r="H41" s="17">
        <v>16</v>
      </c>
      <c r="I41" s="17">
        <v>73</v>
      </c>
    </row>
    <row r="42" spans="1:9" ht="15" customHeight="1" x14ac:dyDescent="0.25">
      <c r="A42" s="36" t="s">
        <v>338</v>
      </c>
      <c r="B42" s="17">
        <v>915</v>
      </c>
      <c r="C42" s="17">
        <v>15230</v>
      </c>
      <c r="D42" s="17">
        <v>1164</v>
      </c>
      <c r="E42" s="17">
        <v>2431</v>
      </c>
      <c r="F42" s="17">
        <v>797</v>
      </c>
      <c r="G42" s="17">
        <v>335</v>
      </c>
      <c r="H42" s="17">
        <v>16</v>
      </c>
      <c r="I42" s="17">
        <v>17</v>
      </c>
    </row>
    <row r="43" spans="1:9" ht="15" customHeight="1" x14ac:dyDescent="0.25">
      <c r="A43" s="36" t="s">
        <v>339</v>
      </c>
      <c r="B43" s="17">
        <v>845</v>
      </c>
      <c r="C43" s="17">
        <v>13803</v>
      </c>
      <c r="D43" s="17">
        <v>1102</v>
      </c>
      <c r="E43" s="17">
        <v>2217</v>
      </c>
      <c r="F43" s="17">
        <v>727</v>
      </c>
      <c r="G43" s="17">
        <v>338</v>
      </c>
      <c r="H43" s="17">
        <v>14</v>
      </c>
      <c r="I43" s="17">
        <v>23</v>
      </c>
    </row>
    <row r="44" spans="1:9" ht="15" customHeight="1" x14ac:dyDescent="0.25">
      <c r="A44" s="36" t="s">
        <v>340</v>
      </c>
      <c r="B44" s="17">
        <v>375</v>
      </c>
      <c r="C44" s="17">
        <v>7215</v>
      </c>
      <c r="D44" s="17">
        <v>579</v>
      </c>
      <c r="E44" s="17">
        <v>1159</v>
      </c>
      <c r="F44" s="17">
        <v>380</v>
      </c>
      <c r="G44" s="17">
        <v>158</v>
      </c>
      <c r="H44" s="17">
        <v>10</v>
      </c>
      <c r="I44" s="17" t="s">
        <v>304</v>
      </c>
    </row>
    <row r="45" spans="1:9" ht="15" customHeight="1" x14ac:dyDescent="0.25">
      <c r="A45" s="36" t="s">
        <v>341</v>
      </c>
      <c r="B45" s="17">
        <v>347</v>
      </c>
      <c r="C45" s="17">
        <v>6524</v>
      </c>
      <c r="D45" s="17">
        <v>528</v>
      </c>
      <c r="E45" s="17">
        <v>1008</v>
      </c>
      <c r="F45" s="17">
        <v>330</v>
      </c>
      <c r="G45" s="17">
        <v>172</v>
      </c>
      <c r="H45" s="17">
        <v>3</v>
      </c>
      <c r="I45" s="17">
        <v>23</v>
      </c>
    </row>
    <row r="46" spans="1:9" ht="15" customHeight="1" x14ac:dyDescent="0.25">
      <c r="A46" s="36" t="s">
        <v>342</v>
      </c>
      <c r="B46" s="17">
        <v>303</v>
      </c>
      <c r="C46" s="17">
        <v>5723</v>
      </c>
      <c r="D46" s="17">
        <v>484</v>
      </c>
      <c r="E46" s="17">
        <v>926</v>
      </c>
      <c r="F46" s="17">
        <v>304</v>
      </c>
      <c r="G46" s="17">
        <v>159</v>
      </c>
      <c r="H46" s="17">
        <v>6</v>
      </c>
      <c r="I46" s="17" t="s">
        <v>304</v>
      </c>
    </row>
    <row r="47" spans="1:9" ht="24" customHeight="1" x14ac:dyDescent="0.25">
      <c r="A47" s="26" t="s">
        <v>343</v>
      </c>
      <c r="B47" s="25" t="s">
        <v>20</v>
      </c>
      <c r="C47" s="25" t="s">
        <v>20</v>
      </c>
      <c r="D47" s="25" t="s">
        <v>20</v>
      </c>
      <c r="E47" s="25" t="s">
        <v>20</v>
      </c>
      <c r="F47" s="25" t="s">
        <v>20</v>
      </c>
      <c r="G47" s="25" t="s">
        <v>20</v>
      </c>
      <c r="H47" s="25" t="s">
        <v>20</v>
      </c>
      <c r="I47" s="25" t="s">
        <v>20</v>
      </c>
    </row>
    <row r="48" spans="1:9" ht="15" customHeight="1" x14ac:dyDescent="0.25">
      <c r="A48" s="36" t="s">
        <v>344</v>
      </c>
      <c r="B48" s="17">
        <v>805</v>
      </c>
      <c r="C48" s="17">
        <v>15534</v>
      </c>
      <c r="D48" s="17">
        <v>1459</v>
      </c>
      <c r="E48" s="17">
        <v>2293</v>
      </c>
      <c r="F48" s="17">
        <v>752</v>
      </c>
      <c r="G48" s="17">
        <v>499</v>
      </c>
      <c r="H48" s="17">
        <v>90</v>
      </c>
      <c r="I48" s="17">
        <v>119</v>
      </c>
    </row>
    <row r="49" spans="1:9" ht="15" customHeight="1" x14ac:dyDescent="0.25">
      <c r="A49" s="13" t="s">
        <v>345</v>
      </c>
      <c r="B49" s="17">
        <v>302</v>
      </c>
      <c r="C49" s="17">
        <v>4302</v>
      </c>
      <c r="D49" s="17">
        <v>368</v>
      </c>
      <c r="E49" s="17">
        <v>526</v>
      </c>
      <c r="F49" s="17">
        <v>172</v>
      </c>
      <c r="G49" s="17">
        <v>111</v>
      </c>
      <c r="H49" s="17">
        <v>47</v>
      </c>
      <c r="I49" s="17" t="s">
        <v>304</v>
      </c>
    </row>
    <row r="50" spans="1:9" ht="15" customHeight="1" x14ac:dyDescent="0.25">
      <c r="A50" s="13" t="s">
        <v>346</v>
      </c>
      <c r="B50" s="17">
        <v>504</v>
      </c>
      <c r="C50" s="17">
        <v>11232</v>
      </c>
      <c r="D50" s="17">
        <v>1092</v>
      </c>
      <c r="E50" s="17">
        <v>1767</v>
      </c>
      <c r="F50" s="17">
        <v>579</v>
      </c>
      <c r="G50" s="17">
        <v>389</v>
      </c>
      <c r="H50" s="17">
        <v>42</v>
      </c>
      <c r="I50" s="17">
        <v>81</v>
      </c>
    </row>
    <row r="51" spans="1:9" ht="15" customHeight="1" x14ac:dyDescent="0.25">
      <c r="A51" s="36" t="s">
        <v>347</v>
      </c>
      <c r="B51" s="17">
        <v>1237</v>
      </c>
      <c r="C51" s="17">
        <v>18919</v>
      </c>
      <c r="D51" s="17">
        <v>1566</v>
      </c>
      <c r="E51" s="17">
        <v>2595</v>
      </c>
      <c r="F51" s="17">
        <v>851</v>
      </c>
      <c r="G51" s="17">
        <v>642</v>
      </c>
      <c r="H51" s="17">
        <v>15</v>
      </c>
      <c r="I51" s="17">
        <v>58</v>
      </c>
    </row>
    <row r="52" spans="1:9" ht="15" customHeight="1" x14ac:dyDescent="0.25">
      <c r="A52" s="13" t="s">
        <v>348</v>
      </c>
      <c r="B52" s="17">
        <v>735</v>
      </c>
      <c r="C52" s="17">
        <v>12742</v>
      </c>
      <c r="D52" s="17">
        <v>1131</v>
      </c>
      <c r="E52" s="17">
        <v>1815</v>
      </c>
      <c r="F52" s="17">
        <v>595</v>
      </c>
      <c r="G52" s="17">
        <v>494</v>
      </c>
      <c r="H52" s="17">
        <v>10</v>
      </c>
      <c r="I52" s="17">
        <v>32</v>
      </c>
    </row>
    <row r="53" spans="1:9" ht="15" customHeight="1" x14ac:dyDescent="0.25">
      <c r="A53" s="13" t="s">
        <v>349</v>
      </c>
      <c r="B53" s="17">
        <v>502</v>
      </c>
      <c r="C53" s="17">
        <v>6178</v>
      </c>
      <c r="D53" s="17">
        <v>435</v>
      </c>
      <c r="E53" s="17">
        <v>780</v>
      </c>
      <c r="F53" s="17">
        <v>256</v>
      </c>
      <c r="G53" s="17">
        <v>149</v>
      </c>
      <c r="H53" s="17">
        <v>5</v>
      </c>
      <c r="I53" s="17" t="s">
        <v>304</v>
      </c>
    </row>
    <row r="54" spans="1:9" ht="15" customHeight="1" x14ac:dyDescent="0.25">
      <c r="A54" s="36" t="s">
        <v>350</v>
      </c>
      <c r="B54" s="17">
        <v>2247</v>
      </c>
      <c r="C54" s="17">
        <v>34279</v>
      </c>
      <c r="D54" s="17">
        <v>2566</v>
      </c>
      <c r="E54" s="17">
        <v>5518</v>
      </c>
      <c r="F54" s="17">
        <v>1809</v>
      </c>
      <c r="G54" s="17">
        <v>615</v>
      </c>
      <c r="H54" s="17">
        <v>23</v>
      </c>
      <c r="I54" s="17">
        <v>119</v>
      </c>
    </row>
    <row r="55" spans="1:9" ht="15" customHeight="1" x14ac:dyDescent="0.25">
      <c r="A55" s="13" t="s">
        <v>351</v>
      </c>
      <c r="B55" s="17">
        <v>1091</v>
      </c>
      <c r="C55" s="17">
        <v>17981</v>
      </c>
      <c r="D55" s="17">
        <v>1358</v>
      </c>
      <c r="E55" s="17">
        <v>2983</v>
      </c>
      <c r="F55" s="17">
        <v>978</v>
      </c>
      <c r="G55" s="17">
        <v>305</v>
      </c>
      <c r="H55" s="17">
        <v>16</v>
      </c>
      <c r="I55" s="17">
        <v>59</v>
      </c>
    </row>
    <row r="56" spans="1:9" ht="15" customHeight="1" x14ac:dyDescent="0.25">
      <c r="A56" s="13" t="s">
        <v>352</v>
      </c>
      <c r="B56" s="17">
        <v>370</v>
      </c>
      <c r="C56" s="17">
        <v>4904</v>
      </c>
      <c r="D56" s="17">
        <v>369</v>
      </c>
      <c r="E56" s="17">
        <v>735</v>
      </c>
      <c r="F56" s="17">
        <v>241</v>
      </c>
      <c r="G56" s="17">
        <v>104</v>
      </c>
      <c r="H56" s="17">
        <v>3</v>
      </c>
      <c r="I56" s="17" t="s">
        <v>304</v>
      </c>
    </row>
    <row r="57" spans="1:9" ht="15" customHeight="1" x14ac:dyDescent="0.25">
      <c r="A57" s="13" t="s">
        <v>353</v>
      </c>
      <c r="B57" s="17">
        <v>786</v>
      </c>
      <c r="C57" s="17">
        <v>11394</v>
      </c>
      <c r="D57" s="17">
        <v>839</v>
      </c>
      <c r="E57" s="17">
        <v>1800</v>
      </c>
      <c r="F57" s="17">
        <v>590</v>
      </c>
      <c r="G57" s="17">
        <v>207</v>
      </c>
      <c r="H57" s="17">
        <v>4</v>
      </c>
      <c r="I57" s="17" t="s">
        <v>304</v>
      </c>
    </row>
    <row r="58" spans="1:9" ht="15" customHeight="1" x14ac:dyDescent="0.25">
      <c r="A58" s="36" t="s">
        <v>354</v>
      </c>
      <c r="B58" s="17">
        <v>1267</v>
      </c>
      <c r="C58" s="17">
        <v>18360</v>
      </c>
      <c r="D58" s="17">
        <v>1372</v>
      </c>
      <c r="E58" s="17">
        <v>2528</v>
      </c>
      <c r="F58" s="17">
        <v>829</v>
      </c>
      <c r="G58" s="17">
        <v>491</v>
      </c>
      <c r="H58" s="17">
        <v>7</v>
      </c>
      <c r="I58" s="17">
        <v>45</v>
      </c>
    </row>
    <row r="59" spans="1:9" ht="15" customHeight="1" x14ac:dyDescent="0.25">
      <c r="A59" s="13" t="s">
        <v>355</v>
      </c>
      <c r="B59" s="17">
        <v>338</v>
      </c>
      <c r="C59" s="17">
        <v>4981</v>
      </c>
      <c r="D59" s="17">
        <v>417</v>
      </c>
      <c r="E59" s="17">
        <v>698</v>
      </c>
      <c r="F59" s="17">
        <v>229</v>
      </c>
      <c r="G59" s="17">
        <v>163</v>
      </c>
      <c r="H59" s="17" t="s">
        <v>304</v>
      </c>
      <c r="I59" s="17">
        <v>23</v>
      </c>
    </row>
    <row r="60" spans="1:9" ht="15" customHeight="1" x14ac:dyDescent="0.25">
      <c r="A60" s="13" t="s">
        <v>356</v>
      </c>
      <c r="B60" s="17">
        <v>929</v>
      </c>
      <c r="C60" s="17">
        <v>13379</v>
      </c>
      <c r="D60" s="17">
        <v>954</v>
      </c>
      <c r="E60" s="17">
        <v>1831</v>
      </c>
      <c r="F60" s="17">
        <v>600</v>
      </c>
      <c r="G60" s="17">
        <v>328</v>
      </c>
      <c r="H60" s="17">
        <v>5</v>
      </c>
      <c r="I60" s="17">
        <v>22</v>
      </c>
    </row>
    <row r="61" spans="1:9" ht="24" customHeight="1" x14ac:dyDescent="0.25">
      <c r="A61" s="26" t="s">
        <v>357</v>
      </c>
      <c r="B61" s="25" t="s">
        <v>20</v>
      </c>
      <c r="C61" s="25" t="s">
        <v>20</v>
      </c>
      <c r="D61" s="25" t="s">
        <v>20</v>
      </c>
      <c r="E61" s="25" t="s">
        <v>20</v>
      </c>
      <c r="F61" s="25" t="s">
        <v>20</v>
      </c>
      <c r="G61" s="25" t="s">
        <v>20</v>
      </c>
      <c r="H61" s="25" t="s">
        <v>20</v>
      </c>
      <c r="I61" s="25" t="s">
        <v>20</v>
      </c>
    </row>
    <row r="62" spans="1:9" ht="15" customHeight="1" x14ac:dyDescent="0.25">
      <c r="A62" s="36" t="s">
        <v>358</v>
      </c>
      <c r="B62" s="17">
        <v>2031</v>
      </c>
      <c r="C62" s="17">
        <v>31898</v>
      </c>
      <c r="D62" s="17">
        <v>2746</v>
      </c>
      <c r="E62" s="17">
        <v>4363</v>
      </c>
      <c r="F62" s="17">
        <v>1430</v>
      </c>
      <c r="G62" s="17">
        <v>1097</v>
      </c>
      <c r="H62" s="17">
        <v>81</v>
      </c>
      <c r="I62" s="17">
        <v>137</v>
      </c>
    </row>
    <row r="63" spans="1:9" ht="15" customHeight="1" x14ac:dyDescent="0.25">
      <c r="A63" s="36" t="s">
        <v>359</v>
      </c>
      <c r="B63" s="17">
        <v>1743</v>
      </c>
      <c r="C63" s="17">
        <v>27873</v>
      </c>
      <c r="D63" s="17">
        <v>2270</v>
      </c>
      <c r="E63" s="17">
        <v>4324</v>
      </c>
      <c r="F63" s="17">
        <v>1418</v>
      </c>
      <c r="G63" s="17">
        <v>657</v>
      </c>
      <c r="H63" s="17">
        <v>43</v>
      </c>
      <c r="I63" s="17">
        <v>152</v>
      </c>
    </row>
    <row r="64" spans="1:9" ht="15" customHeight="1" x14ac:dyDescent="0.25">
      <c r="A64" s="36" t="s">
        <v>360</v>
      </c>
      <c r="B64" s="17">
        <v>837</v>
      </c>
      <c r="C64" s="17">
        <v>12037</v>
      </c>
      <c r="D64" s="17">
        <v>804</v>
      </c>
      <c r="E64" s="17">
        <v>1586</v>
      </c>
      <c r="F64" s="17">
        <v>520</v>
      </c>
      <c r="G64" s="17">
        <v>255</v>
      </c>
      <c r="H64" s="17">
        <v>2</v>
      </c>
      <c r="I64" s="17" t="s">
        <v>304</v>
      </c>
    </row>
    <row r="65" spans="1:9" ht="15" customHeight="1" x14ac:dyDescent="0.25">
      <c r="A65" s="36" t="s">
        <v>361</v>
      </c>
      <c r="B65" s="17">
        <v>799</v>
      </c>
      <c r="C65" s="17">
        <v>12831</v>
      </c>
      <c r="D65" s="17">
        <v>947</v>
      </c>
      <c r="E65" s="17">
        <v>2294</v>
      </c>
      <c r="F65" s="17">
        <v>752</v>
      </c>
      <c r="G65" s="17">
        <v>171</v>
      </c>
      <c r="H65" s="17">
        <v>6</v>
      </c>
      <c r="I65" s="17">
        <v>18</v>
      </c>
    </row>
    <row r="66" spans="1:9" ht="15" customHeight="1" x14ac:dyDescent="0.25">
      <c r="A66" s="36" t="s">
        <v>362</v>
      </c>
      <c r="B66" s="17">
        <v>147</v>
      </c>
      <c r="C66" s="17">
        <v>2454</v>
      </c>
      <c r="D66" s="17">
        <v>197</v>
      </c>
      <c r="E66" s="17">
        <v>367</v>
      </c>
      <c r="F66" s="17">
        <v>120</v>
      </c>
      <c r="G66" s="17">
        <v>68</v>
      </c>
      <c r="H66" s="17">
        <v>1</v>
      </c>
      <c r="I66" s="17" t="s">
        <v>304</v>
      </c>
    </row>
    <row r="67" spans="1:9" ht="24" customHeight="1" x14ac:dyDescent="0.25">
      <c r="A67" s="26" t="s">
        <v>363</v>
      </c>
      <c r="B67" s="25" t="s">
        <v>20</v>
      </c>
      <c r="C67" s="25" t="s">
        <v>20</v>
      </c>
      <c r="D67" s="25" t="s">
        <v>20</v>
      </c>
      <c r="E67" s="25" t="s">
        <v>20</v>
      </c>
      <c r="F67" s="25" t="s">
        <v>20</v>
      </c>
      <c r="G67" s="25" t="s">
        <v>20</v>
      </c>
      <c r="H67" s="25" t="s">
        <v>20</v>
      </c>
      <c r="I67" s="25" t="s">
        <v>20</v>
      </c>
    </row>
    <row r="68" spans="1:9" ht="15" customHeight="1" x14ac:dyDescent="0.25">
      <c r="A68" s="36" t="s">
        <v>364</v>
      </c>
      <c r="B68" s="17">
        <v>3836</v>
      </c>
      <c r="C68" s="17">
        <v>39809</v>
      </c>
      <c r="D68" s="17">
        <v>2831</v>
      </c>
      <c r="E68" s="17">
        <v>5676</v>
      </c>
      <c r="F68" s="17">
        <v>1861</v>
      </c>
      <c r="G68" s="17">
        <v>918</v>
      </c>
      <c r="H68" s="17">
        <v>42</v>
      </c>
      <c r="I68" s="17" t="s">
        <v>304</v>
      </c>
    </row>
    <row r="69" spans="1:9" ht="15" customHeight="1" x14ac:dyDescent="0.25">
      <c r="A69" s="36" t="s">
        <v>365</v>
      </c>
      <c r="B69" s="17">
        <v>1158</v>
      </c>
      <c r="C69" s="17">
        <v>20206</v>
      </c>
      <c r="D69" s="17">
        <v>1460</v>
      </c>
      <c r="E69" s="17">
        <v>2696</v>
      </c>
      <c r="F69" s="17">
        <v>884</v>
      </c>
      <c r="G69" s="17">
        <v>511</v>
      </c>
      <c r="H69" s="17">
        <v>32</v>
      </c>
      <c r="I69" s="17" t="s">
        <v>304</v>
      </c>
    </row>
    <row r="70" spans="1:9" ht="15" customHeight="1" x14ac:dyDescent="0.25">
      <c r="A70" s="36" t="s">
        <v>366</v>
      </c>
      <c r="B70" s="17">
        <v>374</v>
      </c>
      <c r="C70" s="17">
        <v>8140</v>
      </c>
      <c r="D70" s="17">
        <v>668</v>
      </c>
      <c r="E70" s="17">
        <v>1139</v>
      </c>
      <c r="F70" s="17">
        <v>373</v>
      </c>
      <c r="G70" s="17">
        <v>224</v>
      </c>
      <c r="H70" s="17">
        <v>23</v>
      </c>
      <c r="I70" s="17">
        <v>47</v>
      </c>
    </row>
    <row r="71" spans="1:9" ht="15" customHeight="1" x14ac:dyDescent="0.25">
      <c r="A71" s="36" t="s">
        <v>367</v>
      </c>
      <c r="B71" s="17">
        <v>177</v>
      </c>
      <c r="C71" s="17">
        <v>13535</v>
      </c>
      <c r="D71" s="17">
        <v>1432</v>
      </c>
      <c r="E71" s="17">
        <v>2402</v>
      </c>
      <c r="F71" s="17">
        <v>788</v>
      </c>
      <c r="G71" s="17">
        <v>443</v>
      </c>
      <c r="H71" s="17">
        <v>28</v>
      </c>
      <c r="I71" s="17">
        <v>173</v>
      </c>
    </row>
    <row r="72" spans="1:9" ht="15" customHeight="1" x14ac:dyDescent="0.25">
      <c r="A72" s="36" t="s">
        <v>368</v>
      </c>
      <c r="B72" s="17">
        <v>13</v>
      </c>
      <c r="C72" s="17">
        <v>5404</v>
      </c>
      <c r="D72" s="17">
        <v>572</v>
      </c>
      <c r="E72" s="17">
        <v>1021</v>
      </c>
      <c r="F72" s="17">
        <v>335</v>
      </c>
      <c r="G72" s="17">
        <v>151</v>
      </c>
      <c r="H72" s="17">
        <v>8</v>
      </c>
      <c r="I72" s="17">
        <v>77</v>
      </c>
    </row>
    <row r="73" spans="1:9" ht="33.950000000000003" customHeight="1" x14ac:dyDescent="0.25">
      <c r="A73" s="26" t="s">
        <v>369</v>
      </c>
      <c r="B73" s="25" t="s">
        <v>20</v>
      </c>
      <c r="C73" s="25" t="s">
        <v>20</v>
      </c>
      <c r="D73" s="25" t="s">
        <v>20</v>
      </c>
      <c r="E73" s="25" t="s">
        <v>20</v>
      </c>
      <c r="F73" s="25" t="s">
        <v>20</v>
      </c>
      <c r="G73" s="25" t="s">
        <v>20</v>
      </c>
      <c r="H73" s="25" t="s">
        <v>20</v>
      </c>
      <c r="I73" s="25" t="s">
        <v>20</v>
      </c>
    </row>
    <row r="74" spans="1:9" ht="15" customHeight="1" x14ac:dyDescent="0.25">
      <c r="A74" s="36" t="s">
        <v>370</v>
      </c>
      <c r="B74" s="17">
        <v>405</v>
      </c>
      <c r="C74" s="17">
        <v>32120</v>
      </c>
      <c r="D74" s="17">
        <v>3183</v>
      </c>
      <c r="E74" s="17">
        <v>5612</v>
      </c>
      <c r="F74" s="17">
        <v>1840</v>
      </c>
      <c r="G74" s="17">
        <v>972</v>
      </c>
      <c r="H74" s="17">
        <v>56</v>
      </c>
      <c r="I74" s="17">
        <v>315</v>
      </c>
    </row>
    <row r="75" spans="1:9" ht="15" customHeight="1" x14ac:dyDescent="0.25">
      <c r="A75" s="36" t="s">
        <v>371</v>
      </c>
      <c r="B75" s="17" t="s">
        <v>20</v>
      </c>
      <c r="C75" s="17" t="s">
        <v>20</v>
      </c>
      <c r="D75" s="17" t="s">
        <v>20</v>
      </c>
      <c r="E75" s="17" t="s">
        <v>20</v>
      </c>
      <c r="F75" s="17" t="s">
        <v>20</v>
      </c>
      <c r="G75" s="17" t="s">
        <v>20</v>
      </c>
      <c r="H75" s="17" t="s">
        <v>20</v>
      </c>
      <c r="I75" s="17" t="s">
        <v>20</v>
      </c>
    </row>
    <row r="76" spans="1:9" ht="15" customHeight="1" x14ac:dyDescent="0.25">
      <c r="A76" s="13" t="s">
        <v>364</v>
      </c>
      <c r="B76" s="17">
        <v>272</v>
      </c>
      <c r="C76" s="17">
        <v>11158</v>
      </c>
      <c r="D76" s="17">
        <v>884</v>
      </c>
      <c r="E76" s="17">
        <v>1528</v>
      </c>
      <c r="F76" s="17">
        <v>501</v>
      </c>
      <c r="G76" s="17">
        <v>296</v>
      </c>
      <c r="H76" s="17">
        <v>16</v>
      </c>
      <c r="I76" s="17">
        <v>71</v>
      </c>
    </row>
    <row r="77" spans="1:9" ht="15" customHeight="1" x14ac:dyDescent="0.25">
      <c r="A77" s="13" t="s">
        <v>372</v>
      </c>
      <c r="B77" s="17">
        <v>118</v>
      </c>
      <c r="C77" s="17">
        <v>12817</v>
      </c>
      <c r="D77" s="17">
        <v>1242</v>
      </c>
      <c r="E77" s="17">
        <v>2315</v>
      </c>
      <c r="F77" s="17">
        <v>759</v>
      </c>
      <c r="G77" s="17">
        <v>353</v>
      </c>
      <c r="H77" s="17">
        <v>26</v>
      </c>
      <c r="I77" s="17">
        <v>104</v>
      </c>
    </row>
    <row r="78" spans="1:9" ht="15" customHeight="1" x14ac:dyDescent="0.25">
      <c r="A78" s="13" t="s">
        <v>373</v>
      </c>
      <c r="B78" s="17">
        <v>16</v>
      </c>
      <c r="C78" s="17">
        <v>8145</v>
      </c>
      <c r="D78" s="17">
        <v>1058</v>
      </c>
      <c r="E78" s="17">
        <v>1769</v>
      </c>
      <c r="F78" s="17">
        <v>580</v>
      </c>
      <c r="G78" s="17">
        <v>322</v>
      </c>
      <c r="H78" s="17">
        <v>15</v>
      </c>
      <c r="I78" s="17">
        <v>140</v>
      </c>
    </row>
    <row r="79" spans="1:9" ht="15" customHeight="1" x14ac:dyDescent="0.25">
      <c r="A79" s="36" t="s">
        <v>374</v>
      </c>
      <c r="B79" s="17">
        <v>10</v>
      </c>
      <c r="C79" s="17">
        <v>3654</v>
      </c>
      <c r="D79" s="17">
        <v>377</v>
      </c>
      <c r="E79" s="17">
        <v>689</v>
      </c>
      <c r="F79" s="17">
        <v>226</v>
      </c>
      <c r="G79" s="17">
        <v>98</v>
      </c>
      <c r="H79" s="17">
        <v>5</v>
      </c>
      <c r="I79" s="17">
        <v>48</v>
      </c>
    </row>
    <row r="80" spans="1:9" ht="24" customHeight="1" x14ac:dyDescent="0.25">
      <c r="A80" s="26" t="s">
        <v>375</v>
      </c>
      <c r="B80" s="25" t="s">
        <v>20</v>
      </c>
      <c r="C80" s="25" t="s">
        <v>20</v>
      </c>
      <c r="D80" s="25" t="s">
        <v>20</v>
      </c>
      <c r="E80" s="25" t="s">
        <v>20</v>
      </c>
      <c r="F80" s="25" t="s">
        <v>20</v>
      </c>
      <c r="G80" s="25" t="s">
        <v>20</v>
      </c>
      <c r="H80" s="25" t="s">
        <v>20</v>
      </c>
      <c r="I80" s="25" t="s">
        <v>20</v>
      </c>
    </row>
    <row r="81" spans="1:9" ht="15" customHeight="1" x14ac:dyDescent="0.25">
      <c r="A81" s="36" t="s">
        <v>376</v>
      </c>
      <c r="B81" s="17">
        <v>2892</v>
      </c>
      <c r="C81" s="17">
        <v>17751</v>
      </c>
      <c r="D81" s="17">
        <v>756</v>
      </c>
      <c r="E81" s="17">
        <v>1390</v>
      </c>
      <c r="F81" s="17">
        <v>456</v>
      </c>
      <c r="G81" s="17">
        <v>264</v>
      </c>
      <c r="H81" s="17">
        <v>31</v>
      </c>
      <c r="I81" s="17" t="s">
        <v>304</v>
      </c>
    </row>
    <row r="82" spans="1:9" ht="15" customHeight="1" x14ac:dyDescent="0.25">
      <c r="A82" s="36" t="s">
        <v>377</v>
      </c>
      <c r="B82" s="17">
        <v>1085</v>
      </c>
      <c r="C82" s="17">
        <v>8973</v>
      </c>
      <c r="D82" s="17">
        <v>598</v>
      </c>
      <c r="E82" s="17">
        <v>1163</v>
      </c>
      <c r="F82" s="17">
        <v>381</v>
      </c>
      <c r="G82" s="17">
        <v>202</v>
      </c>
      <c r="H82" s="17">
        <v>9</v>
      </c>
      <c r="I82" s="17" t="s">
        <v>304</v>
      </c>
    </row>
    <row r="83" spans="1:9" ht="15" customHeight="1" x14ac:dyDescent="0.25">
      <c r="A83" s="36" t="s">
        <v>378</v>
      </c>
      <c r="B83" s="17">
        <v>731</v>
      </c>
      <c r="C83" s="17">
        <v>9623</v>
      </c>
      <c r="D83" s="17">
        <v>772</v>
      </c>
      <c r="E83" s="17">
        <v>1375</v>
      </c>
      <c r="F83" s="17">
        <v>451</v>
      </c>
      <c r="G83" s="17">
        <v>298</v>
      </c>
      <c r="H83" s="17">
        <v>11</v>
      </c>
      <c r="I83" s="17" t="s">
        <v>304</v>
      </c>
    </row>
    <row r="84" spans="1:9" ht="15" customHeight="1" x14ac:dyDescent="0.25">
      <c r="A84" s="36" t="s">
        <v>379</v>
      </c>
      <c r="B84" s="17">
        <v>513</v>
      </c>
      <c r="C84" s="17">
        <v>14514</v>
      </c>
      <c r="D84" s="17">
        <v>1188</v>
      </c>
      <c r="E84" s="17">
        <v>2287</v>
      </c>
      <c r="F84" s="17">
        <v>750</v>
      </c>
      <c r="G84" s="17">
        <v>379</v>
      </c>
      <c r="H84" s="17">
        <v>17</v>
      </c>
      <c r="I84" s="17">
        <v>43</v>
      </c>
    </row>
    <row r="85" spans="1:9" ht="15" customHeight="1" x14ac:dyDescent="0.25">
      <c r="A85" s="36" t="s">
        <v>380</v>
      </c>
      <c r="B85" s="17">
        <v>206</v>
      </c>
      <c r="C85" s="17">
        <v>13476</v>
      </c>
      <c r="D85" s="17">
        <v>1150</v>
      </c>
      <c r="E85" s="17">
        <v>2228</v>
      </c>
      <c r="F85" s="17">
        <v>730</v>
      </c>
      <c r="G85" s="17">
        <v>360</v>
      </c>
      <c r="H85" s="17">
        <v>21</v>
      </c>
      <c r="I85" s="17">
        <v>38</v>
      </c>
    </row>
    <row r="86" spans="1:9" ht="15" customHeight="1" x14ac:dyDescent="0.25">
      <c r="A86" s="36" t="s">
        <v>381</v>
      </c>
      <c r="B86" s="17">
        <v>93</v>
      </c>
      <c r="C86" s="17">
        <v>10941</v>
      </c>
      <c r="D86" s="17">
        <v>1058</v>
      </c>
      <c r="E86" s="17">
        <v>1928</v>
      </c>
      <c r="F86" s="17">
        <v>632</v>
      </c>
      <c r="G86" s="17">
        <v>337</v>
      </c>
      <c r="H86" s="17">
        <v>22</v>
      </c>
      <c r="I86" s="17">
        <v>67</v>
      </c>
    </row>
    <row r="87" spans="1:9" ht="15" customHeight="1" x14ac:dyDescent="0.25">
      <c r="A87" s="36" t="s">
        <v>382</v>
      </c>
      <c r="B87" s="17">
        <v>37</v>
      </c>
      <c r="C87" s="17">
        <v>11815</v>
      </c>
      <c r="D87" s="17">
        <v>1441</v>
      </c>
      <c r="E87" s="17">
        <v>2562</v>
      </c>
      <c r="F87" s="17">
        <v>840</v>
      </c>
      <c r="G87" s="17">
        <v>408</v>
      </c>
      <c r="H87" s="17">
        <v>22</v>
      </c>
      <c r="I87" s="17">
        <v>171</v>
      </c>
    </row>
    <row r="88" spans="1:9" ht="24" customHeight="1" x14ac:dyDescent="0.25">
      <c r="A88" s="26" t="s">
        <v>383</v>
      </c>
      <c r="B88" s="25" t="s">
        <v>20</v>
      </c>
      <c r="C88" s="25" t="s">
        <v>20</v>
      </c>
      <c r="D88" s="25" t="s">
        <v>20</v>
      </c>
      <c r="E88" s="25" t="s">
        <v>20</v>
      </c>
      <c r="F88" s="25" t="s">
        <v>20</v>
      </c>
      <c r="G88" s="25" t="s">
        <v>20</v>
      </c>
      <c r="H88" s="25" t="s">
        <v>20</v>
      </c>
      <c r="I88" s="25" t="s">
        <v>20</v>
      </c>
    </row>
    <row r="89" spans="1:9" ht="15" customHeight="1" x14ac:dyDescent="0.25">
      <c r="A89" s="36" t="s">
        <v>384</v>
      </c>
      <c r="B89" s="17">
        <v>1149</v>
      </c>
      <c r="C89" s="17">
        <v>8220</v>
      </c>
      <c r="D89" s="17">
        <v>229</v>
      </c>
      <c r="E89" s="17">
        <v>364</v>
      </c>
      <c r="F89" s="17">
        <v>119</v>
      </c>
      <c r="G89" s="17">
        <v>97</v>
      </c>
      <c r="H89" s="17">
        <v>10</v>
      </c>
      <c r="I89" s="17" t="s">
        <v>304</v>
      </c>
    </row>
    <row r="90" spans="1:9" ht="15" customHeight="1" x14ac:dyDescent="0.25">
      <c r="A90" s="36" t="s">
        <v>385</v>
      </c>
      <c r="B90" s="17">
        <v>1346</v>
      </c>
      <c r="C90" s="17">
        <v>15828</v>
      </c>
      <c r="D90" s="17">
        <v>832</v>
      </c>
      <c r="E90" s="17">
        <v>1609</v>
      </c>
      <c r="F90" s="17">
        <v>527</v>
      </c>
      <c r="G90" s="17">
        <v>259</v>
      </c>
      <c r="H90" s="17">
        <v>27</v>
      </c>
      <c r="I90" s="17">
        <v>19</v>
      </c>
    </row>
    <row r="91" spans="1:9" ht="15" customHeight="1" x14ac:dyDescent="0.25">
      <c r="A91" s="36" t="s">
        <v>386</v>
      </c>
      <c r="B91" s="17">
        <v>1244</v>
      </c>
      <c r="C91" s="17">
        <v>20529</v>
      </c>
      <c r="D91" s="17">
        <v>1258</v>
      </c>
      <c r="E91" s="17">
        <v>2482</v>
      </c>
      <c r="F91" s="17">
        <v>814</v>
      </c>
      <c r="G91" s="17">
        <v>369</v>
      </c>
      <c r="H91" s="17">
        <v>25</v>
      </c>
      <c r="I91" s="17">
        <v>50</v>
      </c>
    </row>
    <row r="92" spans="1:9" ht="15" customHeight="1" x14ac:dyDescent="0.25">
      <c r="A92" s="36" t="s">
        <v>387</v>
      </c>
      <c r="B92" s="17">
        <v>764</v>
      </c>
      <c r="C92" s="17">
        <v>15867</v>
      </c>
      <c r="D92" s="17">
        <v>1370</v>
      </c>
      <c r="E92" s="17">
        <v>2591</v>
      </c>
      <c r="F92" s="17">
        <v>850</v>
      </c>
      <c r="G92" s="17">
        <v>469</v>
      </c>
      <c r="H92" s="17">
        <v>20</v>
      </c>
      <c r="I92" s="17">
        <v>31</v>
      </c>
    </row>
    <row r="93" spans="1:9" ht="15" customHeight="1" x14ac:dyDescent="0.25">
      <c r="A93" s="36" t="s">
        <v>388</v>
      </c>
      <c r="B93" s="17">
        <v>479</v>
      </c>
      <c r="C93" s="17">
        <v>9395</v>
      </c>
      <c r="D93" s="17">
        <v>1098</v>
      </c>
      <c r="E93" s="17">
        <v>2081</v>
      </c>
      <c r="F93" s="17">
        <v>682</v>
      </c>
      <c r="G93" s="17">
        <v>349</v>
      </c>
      <c r="H93" s="17">
        <v>9</v>
      </c>
      <c r="I93" s="17">
        <v>58</v>
      </c>
    </row>
    <row r="94" spans="1:9" ht="15" customHeight="1" x14ac:dyDescent="0.25">
      <c r="A94" s="36" t="s">
        <v>389</v>
      </c>
      <c r="B94" s="17">
        <v>575</v>
      </c>
      <c r="C94" s="17">
        <v>17253</v>
      </c>
      <c r="D94" s="17">
        <v>2177</v>
      </c>
      <c r="E94" s="17">
        <v>3806</v>
      </c>
      <c r="F94" s="17">
        <v>1248</v>
      </c>
      <c r="G94" s="17">
        <v>705</v>
      </c>
      <c r="H94" s="17">
        <v>44</v>
      </c>
      <c r="I94" s="17">
        <v>180</v>
      </c>
    </row>
    <row r="95" spans="1:9" ht="24" customHeight="1" x14ac:dyDescent="0.25">
      <c r="A95" s="26" t="s">
        <v>390</v>
      </c>
      <c r="B95" s="25" t="s">
        <v>20</v>
      </c>
      <c r="C95" s="25" t="s">
        <v>20</v>
      </c>
      <c r="D95" s="25" t="s">
        <v>20</v>
      </c>
      <c r="E95" s="25" t="s">
        <v>20</v>
      </c>
      <c r="F95" s="25" t="s">
        <v>20</v>
      </c>
      <c r="G95" s="25" t="s">
        <v>20</v>
      </c>
      <c r="H95" s="25" t="s">
        <v>20</v>
      </c>
      <c r="I95" s="25" t="s">
        <v>20</v>
      </c>
    </row>
    <row r="96" spans="1:9" ht="15" customHeight="1" x14ac:dyDescent="0.25">
      <c r="A96" s="36" t="s">
        <v>391</v>
      </c>
      <c r="B96" s="17">
        <v>4781</v>
      </c>
      <c r="C96" s="17">
        <v>67550</v>
      </c>
      <c r="D96" s="17">
        <v>5375</v>
      </c>
      <c r="E96" s="17">
        <v>10278</v>
      </c>
      <c r="F96" s="17">
        <v>3370</v>
      </c>
      <c r="G96" s="17">
        <v>1747</v>
      </c>
      <c r="H96" s="17">
        <v>91</v>
      </c>
      <c r="I96" s="17">
        <v>168</v>
      </c>
    </row>
    <row r="97" spans="1:9" ht="15" customHeight="1" x14ac:dyDescent="0.25">
      <c r="A97" s="13" t="s">
        <v>392</v>
      </c>
      <c r="B97" s="17">
        <v>2466</v>
      </c>
      <c r="C97" s="17">
        <v>30637</v>
      </c>
      <c r="D97" s="17">
        <v>2615</v>
      </c>
      <c r="E97" s="17">
        <v>4739</v>
      </c>
      <c r="F97" s="17">
        <v>1554</v>
      </c>
      <c r="G97" s="17">
        <v>890</v>
      </c>
      <c r="H97" s="17">
        <v>56</v>
      </c>
      <c r="I97" s="17">
        <v>115</v>
      </c>
    </row>
    <row r="98" spans="1:9" ht="15" customHeight="1" x14ac:dyDescent="0.25">
      <c r="A98" s="13" t="s">
        <v>393</v>
      </c>
      <c r="B98" s="17">
        <v>1745</v>
      </c>
      <c r="C98" s="17">
        <v>26115</v>
      </c>
      <c r="D98" s="17">
        <v>2041</v>
      </c>
      <c r="E98" s="17">
        <v>4143</v>
      </c>
      <c r="F98" s="17">
        <v>1358</v>
      </c>
      <c r="G98" s="17">
        <v>634</v>
      </c>
      <c r="H98" s="17">
        <v>23</v>
      </c>
      <c r="I98" s="17">
        <v>25</v>
      </c>
    </row>
    <row r="99" spans="1:9" ht="15" customHeight="1" x14ac:dyDescent="0.25">
      <c r="A99" s="13" t="s">
        <v>394</v>
      </c>
      <c r="B99" s="17">
        <v>349</v>
      </c>
      <c r="C99" s="17">
        <v>8873</v>
      </c>
      <c r="D99" s="17">
        <v>709</v>
      </c>
      <c r="E99" s="17">
        <v>1379</v>
      </c>
      <c r="F99" s="17">
        <v>452</v>
      </c>
      <c r="G99" s="17">
        <v>219</v>
      </c>
      <c r="H99" s="17">
        <v>11</v>
      </c>
      <c r="I99" s="17">
        <v>27</v>
      </c>
    </row>
    <row r="100" spans="1:9" ht="15" customHeight="1" x14ac:dyDescent="0.25">
      <c r="A100" s="13" t="s">
        <v>395</v>
      </c>
      <c r="B100" s="17">
        <v>221</v>
      </c>
      <c r="C100" s="17">
        <v>1925</v>
      </c>
      <c r="D100" s="17">
        <v>10</v>
      </c>
      <c r="E100" s="17">
        <v>18</v>
      </c>
      <c r="F100" s="17">
        <v>6</v>
      </c>
      <c r="G100" s="17">
        <v>4</v>
      </c>
      <c r="H100" s="17" t="s">
        <v>304</v>
      </c>
      <c r="I100" s="17" t="s">
        <v>304</v>
      </c>
    </row>
    <row r="101" spans="1:9" ht="15" customHeight="1" x14ac:dyDescent="0.25">
      <c r="A101" s="36" t="s">
        <v>396</v>
      </c>
      <c r="B101" s="17">
        <v>776</v>
      </c>
      <c r="C101" s="17">
        <v>19543</v>
      </c>
      <c r="D101" s="17">
        <v>1588</v>
      </c>
      <c r="E101" s="17">
        <v>2656</v>
      </c>
      <c r="F101" s="17">
        <v>871</v>
      </c>
      <c r="G101" s="17">
        <v>501</v>
      </c>
      <c r="H101" s="17">
        <v>43</v>
      </c>
      <c r="I101" s="17">
        <v>173</v>
      </c>
    </row>
    <row r="102" spans="1:9" ht="15" customHeight="1" x14ac:dyDescent="0.25">
      <c r="A102" s="13" t="s">
        <v>397</v>
      </c>
      <c r="B102" s="17">
        <v>33</v>
      </c>
      <c r="C102" s="17">
        <v>1573</v>
      </c>
      <c r="D102" s="17">
        <v>137</v>
      </c>
      <c r="E102" s="17">
        <v>236</v>
      </c>
      <c r="F102" s="17">
        <v>77</v>
      </c>
      <c r="G102" s="17">
        <v>30</v>
      </c>
      <c r="H102" s="17" t="s">
        <v>304</v>
      </c>
      <c r="I102" s="17">
        <v>27</v>
      </c>
    </row>
    <row r="103" spans="1:9" ht="15" customHeight="1" x14ac:dyDescent="0.25">
      <c r="A103" s="13" t="s">
        <v>398</v>
      </c>
      <c r="B103" s="17">
        <v>185</v>
      </c>
      <c r="C103" s="17">
        <v>5539</v>
      </c>
      <c r="D103" s="17">
        <v>555</v>
      </c>
      <c r="E103" s="17">
        <v>839</v>
      </c>
      <c r="F103" s="17">
        <v>275</v>
      </c>
      <c r="G103" s="17">
        <v>169</v>
      </c>
      <c r="H103" s="17">
        <v>5</v>
      </c>
      <c r="I103" s="17">
        <v>105</v>
      </c>
    </row>
    <row r="104" spans="1:9" ht="15" customHeight="1" x14ac:dyDescent="0.25">
      <c r="A104" s="13" t="s">
        <v>399</v>
      </c>
      <c r="B104" s="17">
        <v>558</v>
      </c>
      <c r="C104" s="17">
        <v>12431</v>
      </c>
      <c r="D104" s="17">
        <v>896</v>
      </c>
      <c r="E104" s="17">
        <v>1580</v>
      </c>
      <c r="F104" s="17">
        <v>518</v>
      </c>
      <c r="G104" s="17">
        <v>302</v>
      </c>
      <c r="H104" s="17">
        <v>34</v>
      </c>
      <c r="I104" s="17">
        <v>41</v>
      </c>
    </row>
    <row r="105" spans="1:9" ht="45.95" customHeight="1" x14ac:dyDescent="0.25">
      <c r="A105" s="26" t="s">
        <v>400</v>
      </c>
      <c r="B105" s="25" t="s">
        <v>20</v>
      </c>
      <c r="C105" s="25" t="s">
        <v>20</v>
      </c>
      <c r="D105" s="25" t="s">
        <v>20</v>
      </c>
      <c r="E105" s="25" t="s">
        <v>20</v>
      </c>
      <c r="F105" s="25" t="s">
        <v>20</v>
      </c>
      <c r="G105" s="25" t="s">
        <v>20</v>
      </c>
      <c r="H105" s="25" t="s">
        <v>20</v>
      </c>
      <c r="I105" s="25" t="s">
        <v>20</v>
      </c>
    </row>
    <row r="106" spans="1:9" ht="15" customHeight="1" x14ac:dyDescent="0.25">
      <c r="A106" s="36" t="s">
        <v>401</v>
      </c>
      <c r="B106" s="17">
        <v>4715</v>
      </c>
      <c r="C106" s="17">
        <v>73702</v>
      </c>
      <c r="D106" s="17">
        <v>5808</v>
      </c>
      <c r="E106" s="17">
        <v>10710</v>
      </c>
      <c r="F106" s="17">
        <v>3512</v>
      </c>
      <c r="G106" s="17">
        <v>1852</v>
      </c>
      <c r="H106" s="17">
        <v>121</v>
      </c>
      <c r="I106" s="17">
        <v>324</v>
      </c>
    </row>
    <row r="107" spans="1:9" ht="15" customHeight="1" x14ac:dyDescent="0.25">
      <c r="A107" s="36" t="s">
        <v>402</v>
      </c>
      <c r="B107" s="17">
        <v>724</v>
      </c>
      <c r="C107" s="17">
        <v>11309</v>
      </c>
      <c r="D107" s="17">
        <v>983</v>
      </c>
      <c r="E107" s="17">
        <v>1892</v>
      </c>
      <c r="F107" s="17">
        <v>620</v>
      </c>
      <c r="G107" s="17">
        <v>343</v>
      </c>
      <c r="H107" s="17">
        <v>10</v>
      </c>
      <c r="I107" s="17" t="s">
        <v>304</v>
      </c>
    </row>
    <row r="108" spans="1:9" ht="15" customHeight="1" x14ac:dyDescent="0.25">
      <c r="A108" s="36" t="s">
        <v>403</v>
      </c>
      <c r="B108" s="17">
        <v>54</v>
      </c>
      <c r="C108" s="17">
        <v>1250</v>
      </c>
      <c r="D108" s="17">
        <v>96</v>
      </c>
      <c r="E108" s="17">
        <v>192</v>
      </c>
      <c r="F108" s="17">
        <v>63</v>
      </c>
      <c r="G108" s="17">
        <v>27</v>
      </c>
      <c r="H108" s="17">
        <v>1</v>
      </c>
      <c r="I108" s="17" t="s">
        <v>304</v>
      </c>
    </row>
    <row r="109" spans="1:9" ht="15" customHeight="1" x14ac:dyDescent="0.25">
      <c r="A109" s="36" t="s">
        <v>175</v>
      </c>
      <c r="B109" s="17">
        <v>64</v>
      </c>
      <c r="C109" s="17">
        <v>832</v>
      </c>
      <c r="D109" s="17">
        <v>75</v>
      </c>
      <c r="E109" s="17">
        <v>139</v>
      </c>
      <c r="F109" s="17">
        <v>46</v>
      </c>
      <c r="G109" s="17">
        <v>27</v>
      </c>
      <c r="H109" s="17" t="s">
        <v>304</v>
      </c>
      <c r="I109" s="17" t="s">
        <v>304</v>
      </c>
    </row>
    <row r="110" spans="1:9" ht="33.950000000000003" customHeight="1" x14ac:dyDescent="0.25">
      <c r="A110" s="26" t="s">
        <v>404</v>
      </c>
      <c r="B110" s="25" t="s">
        <v>20</v>
      </c>
      <c r="C110" s="25" t="s">
        <v>20</v>
      </c>
      <c r="D110" s="25" t="s">
        <v>20</v>
      </c>
      <c r="E110" s="25" t="s">
        <v>20</v>
      </c>
      <c r="F110" s="25" t="s">
        <v>20</v>
      </c>
      <c r="G110" s="25" t="s">
        <v>20</v>
      </c>
      <c r="H110" s="25" t="s">
        <v>20</v>
      </c>
      <c r="I110" s="25" t="s">
        <v>20</v>
      </c>
    </row>
    <row r="111" spans="1:9" ht="15" customHeight="1" x14ac:dyDescent="0.25">
      <c r="A111" s="36" t="s">
        <v>401</v>
      </c>
      <c r="B111" s="17">
        <v>4876</v>
      </c>
      <c r="C111" s="17">
        <v>76271</v>
      </c>
      <c r="D111" s="17">
        <v>5984</v>
      </c>
      <c r="E111" s="17">
        <v>11045</v>
      </c>
      <c r="F111" s="17">
        <v>3621</v>
      </c>
      <c r="G111" s="17">
        <v>1915</v>
      </c>
      <c r="H111" s="17">
        <v>123</v>
      </c>
      <c r="I111" s="17">
        <v>325</v>
      </c>
    </row>
    <row r="112" spans="1:9" ht="15" customHeight="1" x14ac:dyDescent="0.25">
      <c r="A112" s="36" t="s">
        <v>402</v>
      </c>
      <c r="B112" s="17">
        <v>540</v>
      </c>
      <c r="C112" s="17">
        <v>8256</v>
      </c>
      <c r="D112" s="17">
        <v>766</v>
      </c>
      <c r="E112" s="17">
        <v>1479</v>
      </c>
      <c r="F112" s="17">
        <v>485</v>
      </c>
      <c r="G112" s="17">
        <v>264</v>
      </c>
      <c r="H112" s="17">
        <v>6</v>
      </c>
      <c r="I112" s="17" t="s">
        <v>304</v>
      </c>
    </row>
    <row r="113" spans="1:9" ht="15" customHeight="1" x14ac:dyDescent="0.25">
      <c r="A113" s="36" t="s">
        <v>403</v>
      </c>
      <c r="B113" s="17">
        <v>35</v>
      </c>
      <c r="C113" s="17">
        <v>880</v>
      </c>
      <c r="D113" s="17">
        <v>61</v>
      </c>
      <c r="E113" s="17">
        <v>123</v>
      </c>
      <c r="F113" s="17">
        <v>40</v>
      </c>
      <c r="G113" s="17">
        <v>17</v>
      </c>
      <c r="H113" s="17">
        <v>2</v>
      </c>
      <c r="I113" s="17" t="s">
        <v>304</v>
      </c>
    </row>
    <row r="114" spans="1:9" ht="15" customHeight="1" x14ac:dyDescent="0.25">
      <c r="A114" s="36" t="s">
        <v>175</v>
      </c>
      <c r="B114" s="17">
        <v>106</v>
      </c>
      <c r="C114" s="17">
        <v>1686</v>
      </c>
      <c r="D114" s="17">
        <v>153</v>
      </c>
      <c r="E114" s="17">
        <v>287</v>
      </c>
      <c r="F114" s="17">
        <v>94</v>
      </c>
      <c r="G114" s="17">
        <v>52</v>
      </c>
      <c r="H114" s="17">
        <v>3</v>
      </c>
      <c r="I114" s="17" t="s">
        <v>304</v>
      </c>
    </row>
    <row r="115" spans="1:9" ht="24" customHeight="1" x14ac:dyDescent="0.25">
      <c r="A115" s="26" t="s">
        <v>405</v>
      </c>
      <c r="B115" s="25" t="s">
        <v>20</v>
      </c>
      <c r="C115" s="25" t="s">
        <v>20</v>
      </c>
      <c r="D115" s="25" t="s">
        <v>20</v>
      </c>
      <c r="E115" s="25" t="s">
        <v>20</v>
      </c>
      <c r="F115" s="25" t="s">
        <v>20</v>
      </c>
      <c r="G115" s="25" t="s">
        <v>20</v>
      </c>
      <c r="H115" s="25" t="s">
        <v>20</v>
      </c>
      <c r="I115" s="25" t="s">
        <v>20</v>
      </c>
    </row>
    <row r="116" spans="1:9" ht="15" customHeight="1" x14ac:dyDescent="0.25">
      <c r="A116" s="36" t="s">
        <v>364</v>
      </c>
      <c r="B116" s="17">
        <v>4205</v>
      </c>
      <c r="C116" s="17">
        <v>54994</v>
      </c>
      <c r="D116" s="17">
        <v>4485</v>
      </c>
      <c r="E116" s="17">
        <v>8087</v>
      </c>
      <c r="F116" s="17">
        <v>2651</v>
      </c>
      <c r="G116" s="17">
        <v>1527</v>
      </c>
      <c r="H116" s="17">
        <v>98</v>
      </c>
      <c r="I116" s="17">
        <v>208</v>
      </c>
    </row>
    <row r="117" spans="1:9" ht="15" customHeight="1" x14ac:dyDescent="0.25">
      <c r="A117" s="36" t="s">
        <v>406</v>
      </c>
      <c r="B117" s="17">
        <v>862</v>
      </c>
      <c r="C117" s="17">
        <v>17756</v>
      </c>
      <c r="D117" s="17">
        <v>1400</v>
      </c>
      <c r="E117" s="17">
        <v>2588</v>
      </c>
      <c r="F117" s="17">
        <v>849</v>
      </c>
      <c r="G117" s="17">
        <v>429</v>
      </c>
      <c r="H117" s="17">
        <v>25</v>
      </c>
      <c r="I117" s="17">
        <v>98</v>
      </c>
    </row>
    <row r="118" spans="1:9" ht="15" customHeight="1" x14ac:dyDescent="0.25">
      <c r="A118" s="36" t="s">
        <v>407</v>
      </c>
      <c r="B118" s="17">
        <v>147</v>
      </c>
      <c r="C118" s="17">
        <v>4425</v>
      </c>
      <c r="D118" s="17">
        <v>364</v>
      </c>
      <c r="E118" s="17">
        <v>733</v>
      </c>
      <c r="F118" s="17">
        <v>240</v>
      </c>
      <c r="G118" s="17">
        <v>107</v>
      </c>
      <c r="H118" s="17">
        <v>5</v>
      </c>
      <c r="I118" s="17">
        <v>11</v>
      </c>
    </row>
    <row r="119" spans="1:9" ht="15" customHeight="1" x14ac:dyDescent="0.25">
      <c r="A119" s="36" t="s">
        <v>408</v>
      </c>
      <c r="B119" s="17">
        <v>68</v>
      </c>
      <c r="C119" s="17">
        <v>3704</v>
      </c>
      <c r="D119" s="17">
        <v>355</v>
      </c>
      <c r="E119" s="17">
        <v>713</v>
      </c>
      <c r="F119" s="17">
        <v>234</v>
      </c>
      <c r="G119" s="17">
        <v>112</v>
      </c>
      <c r="H119" s="17">
        <v>1</v>
      </c>
      <c r="I119" s="17" t="s">
        <v>304</v>
      </c>
    </row>
    <row r="120" spans="1:9" ht="15" customHeight="1" x14ac:dyDescent="0.25">
      <c r="A120" s="36" t="s">
        <v>409</v>
      </c>
      <c r="B120" s="17">
        <v>27</v>
      </c>
      <c r="C120" s="17">
        <v>3821</v>
      </c>
      <c r="D120" s="17">
        <v>347</v>
      </c>
      <c r="E120" s="17">
        <v>794</v>
      </c>
      <c r="F120" s="17">
        <v>260</v>
      </c>
      <c r="G120" s="17">
        <v>67</v>
      </c>
      <c r="H120" s="17">
        <v>4</v>
      </c>
      <c r="I120" s="17">
        <v>15</v>
      </c>
    </row>
    <row r="121" spans="1:9" ht="15" customHeight="1" x14ac:dyDescent="0.25">
      <c r="A121" s="36" t="s">
        <v>410</v>
      </c>
      <c r="B121" s="17">
        <v>248</v>
      </c>
      <c r="C121" s="17">
        <v>2393</v>
      </c>
      <c r="D121" s="17">
        <v>13</v>
      </c>
      <c r="E121" s="17">
        <v>19</v>
      </c>
      <c r="F121" s="17">
        <v>6</v>
      </c>
      <c r="G121" s="17">
        <v>6</v>
      </c>
      <c r="H121" s="17" t="s">
        <v>304</v>
      </c>
      <c r="I121" s="17" t="s">
        <v>304</v>
      </c>
    </row>
    <row r="122" spans="1:9" ht="24" customHeight="1" x14ac:dyDescent="0.25">
      <c r="A122" s="26" t="s">
        <v>411</v>
      </c>
      <c r="B122" s="25" t="s">
        <v>20</v>
      </c>
      <c r="C122" s="25" t="s">
        <v>20</v>
      </c>
      <c r="D122" s="25" t="s">
        <v>20</v>
      </c>
      <c r="E122" s="25" t="s">
        <v>20</v>
      </c>
      <c r="F122" s="25" t="s">
        <v>20</v>
      </c>
      <c r="G122" s="25" t="s">
        <v>20</v>
      </c>
      <c r="H122" s="25" t="s">
        <v>20</v>
      </c>
      <c r="I122" s="25" t="s">
        <v>20</v>
      </c>
    </row>
    <row r="123" spans="1:9" ht="15" customHeight="1" x14ac:dyDescent="0.25">
      <c r="A123" s="36" t="s">
        <v>412</v>
      </c>
      <c r="B123" s="17">
        <v>2312</v>
      </c>
      <c r="C123" s="17">
        <v>40463</v>
      </c>
      <c r="D123" s="17">
        <v>3457</v>
      </c>
      <c r="E123" s="17">
        <v>6206</v>
      </c>
      <c r="F123" s="17">
        <v>2035</v>
      </c>
      <c r="G123" s="17">
        <v>1160</v>
      </c>
      <c r="H123" s="17">
        <v>59</v>
      </c>
      <c r="I123" s="17">
        <v>203</v>
      </c>
    </row>
    <row r="124" spans="1:9" ht="15" customHeight="1" x14ac:dyDescent="0.25">
      <c r="A124" s="36" t="s">
        <v>413</v>
      </c>
      <c r="B124" s="17">
        <v>1121</v>
      </c>
      <c r="C124" s="17">
        <v>20726</v>
      </c>
      <c r="D124" s="17">
        <v>1720</v>
      </c>
      <c r="E124" s="17">
        <v>3357</v>
      </c>
      <c r="F124" s="17">
        <v>1101</v>
      </c>
      <c r="G124" s="17">
        <v>535</v>
      </c>
      <c r="H124" s="17">
        <v>28</v>
      </c>
      <c r="I124" s="17">
        <v>56</v>
      </c>
    </row>
    <row r="125" spans="1:9" ht="15" customHeight="1" x14ac:dyDescent="0.25">
      <c r="A125" s="36" t="s">
        <v>414</v>
      </c>
      <c r="B125" s="17">
        <v>210</v>
      </c>
      <c r="C125" s="17">
        <v>8693</v>
      </c>
      <c r="D125" s="17">
        <v>664</v>
      </c>
      <c r="E125" s="17">
        <v>1254</v>
      </c>
      <c r="F125" s="17">
        <v>411</v>
      </c>
      <c r="G125" s="17">
        <v>208</v>
      </c>
      <c r="H125" s="17">
        <v>7</v>
      </c>
      <c r="I125" s="17">
        <v>38</v>
      </c>
    </row>
    <row r="126" spans="1:9" ht="15" customHeight="1" x14ac:dyDescent="0.25">
      <c r="A126" s="36" t="s">
        <v>415</v>
      </c>
      <c r="B126" s="17">
        <v>905</v>
      </c>
      <c r="C126" s="17">
        <v>5750</v>
      </c>
      <c r="D126" s="17">
        <v>400</v>
      </c>
      <c r="E126" s="17">
        <v>743</v>
      </c>
      <c r="F126" s="17">
        <v>244</v>
      </c>
      <c r="G126" s="17">
        <v>134</v>
      </c>
      <c r="H126" s="17">
        <v>21</v>
      </c>
      <c r="I126" s="17" t="s">
        <v>304</v>
      </c>
    </row>
    <row r="127" spans="1:9" ht="15" customHeight="1" x14ac:dyDescent="0.25">
      <c r="A127" s="36" t="s">
        <v>416</v>
      </c>
      <c r="B127" s="17">
        <v>933</v>
      </c>
      <c r="C127" s="17">
        <v>8673</v>
      </c>
      <c r="D127" s="17">
        <v>428</v>
      </c>
      <c r="E127" s="17">
        <v>823</v>
      </c>
      <c r="F127" s="17">
        <v>270</v>
      </c>
      <c r="G127" s="17">
        <v>126</v>
      </c>
      <c r="H127" s="17">
        <v>13</v>
      </c>
      <c r="I127" s="17" t="s">
        <v>304</v>
      </c>
    </row>
    <row r="128" spans="1:9" ht="15" customHeight="1" x14ac:dyDescent="0.25">
      <c r="A128" s="36" t="s">
        <v>417</v>
      </c>
      <c r="B128" s="17">
        <v>17</v>
      </c>
      <c r="C128" s="17">
        <v>1340</v>
      </c>
      <c r="D128" s="17">
        <v>170</v>
      </c>
      <c r="E128" s="17">
        <v>326</v>
      </c>
      <c r="F128" s="17">
        <v>107</v>
      </c>
      <c r="G128" s="17">
        <v>48</v>
      </c>
      <c r="H128" s="17">
        <v>2</v>
      </c>
      <c r="I128" s="17">
        <v>13</v>
      </c>
    </row>
    <row r="129" spans="1:9" ht="15" customHeight="1" x14ac:dyDescent="0.25">
      <c r="A129" s="36" t="s">
        <v>175</v>
      </c>
      <c r="B129" s="17">
        <v>37</v>
      </c>
      <c r="C129" s="17">
        <v>856</v>
      </c>
      <c r="D129" s="17">
        <v>79</v>
      </c>
      <c r="E129" s="17">
        <v>143</v>
      </c>
      <c r="F129" s="17">
        <v>47</v>
      </c>
      <c r="G129" s="17" t="s">
        <v>304</v>
      </c>
      <c r="H129" s="17" t="s">
        <v>304</v>
      </c>
      <c r="I129" s="17" t="s">
        <v>304</v>
      </c>
    </row>
    <row r="130" spans="1:9" ht="15" customHeight="1" x14ac:dyDescent="0.25">
      <c r="A130" s="36" t="s">
        <v>418</v>
      </c>
      <c r="B130" s="17">
        <v>21</v>
      </c>
      <c r="C130" s="17">
        <v>592</v>
      </c>
      <c r="D130" s="17">
        <v>45</v>
      </c>
      <c r="E130" s="17">
        <v>81</v>
      </c>
      <c r="F130" s="17">
        <v>26</v>
      </c>
      <c r="G130" s="17">
        <v>14</v>
      </c>
      <c r="H130" s="17" t="s">
        <v>304</v>
      </c>
      <c r="I130" s="17" t="s">
        <v>304</v>
      </c>
    </row>
    <row r="131" spans="1:9" ht="24" customHeight="1" x14ac:dyDescent="0.25">
      <c r="A131" s="26" t="s">
        <v>419</v>
      </c>
      <c r="B131" s="25" t="s">
        <v>20</v>
      </c>
      <c r="C131" s="25" t="s">
        <v>20</v>
      </c>
      <c r="D131" s="25" t="s">
        <v>20</v>
      </c>
      <c r="E131" s="25" t="s">
        <v>20</v>
      </c>
      <c r="F131" s="25" t="s">
        <v>20</v>
      </c>
      <c r="G131" s="25" t="s">
        <v>20</v>
      </c>
      <c r="H131" s="25" t="s">
        <v>20</v>
      </c>
      <c r="I131" s="25" t="s">
        <v>20</v>
      </c>
    </row>
    <row r="132" spans="1:9" ht="15" customHeight="1" x14ac:dyDescent="0.25">
      <c r="A132" s="36" t="s">
        <v>420</v>
      </c>
      <c r="B132" s="17">
        <v>1672</v>
      </c>
      <c r="C132" s="17">
        <v>15916</v>
      </c>
      <c r="D132" s="17">
        <v>865</v>
      </c>
      <c r="E132" s="17">
        <v>1758</v>
      </c>
      <c r="F132" s="17">
        <v>576</v>
      </c>
      <c r="G132" s="17">
        <v>241</v>
      </c>
      <c r="H132" s="17">
        <v>23</v>
      </c>
      <c r="I132" s="17" t="s">
        <v>304</v>
      </c>
    </row>
    <row r="133" spans="1:9" ht="15" customHeight="1" x14ac:dyDescent="0.25">
      <c r="A133" s="36" t="s">
        <v>421</v>
      </c>
      <c r="B133" s="17">
        <v>911</v>
      </c>
      <c r="C133" s="17">
        <v>25817</v>
      </c>
      <c r="D133" s="17">
        <v>2442</v>
      </c>
      <c r="E133" s="17">
        <v>4391</v>
      </c>
      <c r="F133" s="17">
        <v>1440</v>
      </c>
      <c r="G133" s="17">
        <v>850</v>
      </c>
      <c r="H133" s="17">
        <v>40</v>
      </c>
      <c r="I133" s="17">
        <v>112</v>
      </c>
    </row>
    <row r="134" spans="1:9" ht="15" customHeight="1" x14ac:dyDescent="0.25">
      <c r="A134" s="36" t="s">
        <v>422</v>
      </c>
      <c r="B134" s="17">
        <v>836</v>
      </c>
      <c r="C134" s="17">
        <v>21835</v>
      </c>
      <c r="D134" s="17">
        <v>1862</v>
      </c>
      <c r="E134" s="17">
        <v>3508</v>
      </c>
      <c r="F134" s="17">
        <v>1150</v>
      </c>
      <c r="G134" s="17">
        <v>582</v>
      </c>
      <c r="H134" s="17">
        <v>31</v>
      </c>
      <c r="I134" s="17">
        <v>98</v>
      </c>
    </row>
    <row r="135" spans="1:9" ht="15" customHeight="1" x14ac:dyDescent="0.25">
      <c r="A135" s="36" t="s">
        <v>423</v>
      </c>
      <c r="B135" s="17">
        <v>406</v>
      </c>
      <c r="C135" s="17">
        <v>4306</v>
      </c>
      <c r="D135" s="17">
        <v>371</v>
      </c>
      <c r="E135" s="17">
        <v>610</v>
      </c>
      <c r="F135" s="17">
        <v>200</v>
      </c>
      <c r="G135" s="17">
        <v>114</v>
      </c>
      <c r="H135" s="17">
        <v>4</v>
      </c>
      <c r="I135" s="17" t="s">
        <v>304</v>
      </c>
    </row>
    <row r="136" spans="1:9" ht="27.95" customHeight="1" x14ac:dyDescent="0.25">
      <c r="A136" s="36" t="s">
        <v>424</v>
      </c>
      <c r="B136" s="17">
        <v>157</v>
      </c>
      <c r="C136" s="17">
        <v>1139</v>
      </c>
      <c r="D136" s="17">
        <v>92</v>
      </c>
      <c r="E136" s="17">
        <v>144</v>
      </c>
      <c r="F136" s="17">
        <v>47</v>
      </c>
      <c r="G136" s="17">
        <v>41</v>
      </c>
      <c r="H136" s="17" t="s">
        <v>304</v>
      </c>
      <c r="I136" s="17" t="s">
        <v>304</v>
      </c>
    </row>
    <row r="137" spans="1:9" ht="27.95" customHeight="1" x14ac:dyDescent="0.25">
      <c r="A137" s="36" t="s">
        <v>425</v>
      </c>
      <c r="B137" s="17">
        <v>1483</v>
      </c>
      <c r="C137" s="17">
        <v>15104</v>
      </c>
      <c r="D137" s="17">
        <v>1105</v>
      </c>
      <c r="E137" s="17">
        <v>2045</v>
      </c>
      <c r="F137" s="17">
        <v>670</v>
      </c>
      <c r="G137" s="17">
        <v>368</v>
      </c>
      <c r="H137" s="17">
        <v>27</v>
      </c>
      <c r="I137" s="17">
        <v>40</v>
      </c>
    </row>
    <row r="138" spans="1:9" ht="15" customHeight="1" x14ac:dyDescent="0.25">
      <c r="A138" s="36" t="s">
        <v>426</v>
      </c>
      <c r="B138" s="17">
        <v>51</v>
      </c>
      <c r="C138" s="17">
        <v>1642</v>
      </c>
      <c r="D138" s="17">
        <v>132</v>
      </c>
      <c r="E138" s="17">
        <v>311</v>
      </c>
      <c r="F138" s="17">
        <v>102</v>
      </c>
      <c r="G138" s="17">
        <v>24</v>
      </c>
      <c r="H138" s="17">
        <v>3</v>
      </c>
      <c r="I138" s="17" t="s">
        <v>304</v>
      </c>
    </row>
    <row r="139" spans="1:9" ht="15" customHeight="1" x14ac:dyDescent="0.25">
      <c r="A139" s="36" t="s">
        <v>175</v>
      </c>
      <c r="B139" s="17">
        <v>24</v>
      </c>
      <c r="C139" s="17">
        <v>678</v>
      </c>
      <c r="D139" s="17">
        <v>58</v>
      </c>
      <c r="E139" s="17">
        <v>111</v>
      </c>
      <c r="F139" s="17">
        <v>36</v>
      </c>
      <c r="G139" s="17">
        <v>18</v>
      </c>
      <c r="H139" s="17" t="s">
        <v>304</v>
      </c>
      <c r="I139" s="17" t="s">
        <v>304</v>
      </c>
    </row>
    <row r="140" spans="1:9" ht="15" customHeight="1" x14ac:dyDescent="0.25">
      <c r="A140" s="36" t="s">
        <v>418</v>
      </c>
      <c r="B140" s="17">
        <v>18</v>
      </c>
      <c r="C140" s="17">
        <v>657</v>
      </c>
      <c r="D140" s="17">
        <v>35</v>
      </c>
      <c r="E140" s="17">
        <v>55</v>
      </c>
      <c r="F140" s="17">
        <v>18</v>
      </c>
      <c r="G140" s="17">
        <v>10</v>
      </c>
      <c r="H140" s="17" t="s">
        <v>304</v>
      </c>
      <c r="I140" s="17" t="s">
        <v>304</v>
      </c>
    </row>
    <row r="141" spans="1:9" ht="24" customHeight="1" x14ac:dyDescent="0.25">
      <c r="A141" s="26" t="s">
        <v>427</v>
      </c>
      <c r="B141" s="25" t="s">
        <v>20</v>
      </c>
      <c r="C141" s="25" t="s">
        <v>20</v>
      </c>
      <c r="D141" s="25" t="s">
        <v>20</v>
      </c>
      <c r="E141" s="25" t="s">
        <v>20</v>
      </c>
      <c r="F141" s="25" t="s">
        <v>20</v>
      </c>
      <c r="G141" s="25" t="s">
        <v>20</v>
      </c>
      <c r="H141" s="25" t="s">
        <v>20</v>
      </c>
      <c r="I141" s="25" t="s">
        <v>20</v>
      </c>
    </row>
    <row r="142" spans="1:9" ht="15" customHeight="1" x14ac:dyDescent="0.25">
      <c r="A142" s="36" t="s">
        <v>428</v>
      </c>
      <c r="B142" s="17" t="s">
        <v>20</v>
      </c>
      <c r="C142" s="17" t="s">
        <v>20</v>
      </c>
      <c r="D142" s="17" t="s">
        <v>20</v>
      </c>
      <c r="E142" s="17" t="s">
        <v>20</v>
      </c>
      <c r="F142" s="17" t="s">
        <v>20</v>
      </c>
      <c r="G142" s="17" t="s">
        <v>20</v>
      </c>
      <c r="H142" s="17" t="s">
        <v>20</v>
      </c>
      <c r="I142" s="17" t="s">
        <v>20</v>
      </c>
    </row>
    <row r="143" spans="1:9" ht="15" customHeight="1" x14ac:dyDescent="0.25">
      <c r="A143" s="13" t="s">
        <v>429</v>
      </c>
      <c r="B143" s="17">
        <v>1960</v>
      </c>
      <c r="C143" s="17">
        <v>49623</v>
      </c>
      <c r="D143" s="17">
        <v>4476</v>
      </c>
      <c r="E143" s="17">
        <v>8320</v>
      </c>
      <c r="F143" s="17">
        <v>2728</v>
      </c>
      <c r="G143" s="17">
        <v>1455</v>
      </c>
      <c r="H143" s="17">
        <v>68</v>
      </c>
      <c r="I143" s="17">
        <v>225</v>
      </c>
    </row>
    <row r="144" spans="1:9" ht="15" customHeight="1" x14ac:dyDescent="0.25">
      <c r="A144" s="13" t="s">
        <v>430</v>
      </c>
      <c r="B144" s="17">
        <v>2148</v>
      </c>
      <c r="C144" s="17">
        <v>23853</v>
      </c>
      <c r="D144" s="17">
        <v>1597</v>
      </c>
      <c r="E144" s="17">
        <v>3103</v>
      </c>
      <c r="F144" s="17">
        <v>1017</v>
      </c>
      <c r="G144" s="17">
        <v>481</v>
      </c>
      <c r="H144" s="17">
        <v>34</v>
      </c>
      <c r="I144" s="17">
        <v>64</v>
      </c>
    </row>
    <row r="145" spans="1:9" ht="15" customHeight="1" x14ac:dyDescent="0.25">
      <c r="A145" s="13" t="s">
        <v>431</v>
      </c>
      <c r="B145" s="17">
        <v>1449</v>
      </c>
      <c r="C145" s="17">
        <v>13617</v>
      </c>
      <c r="D145" s="17">
        <v>890</v>
      </c>
      <c r="E145" s="17">
        <v>1511</v>
      </c>
      <c r="F145" s="17">
        <v>495</v>
      </c>
      <c r="G145" s="17">
        <v>312</v>
      </c>
      <c r="H145" s="17">
        <v>32</v>
      </c>
      <c r="I145" s="17" t="s">
        <v>304</v>
      </c>
    </row>
    <row r="146" spans="1:9" ht="15" customHeight="1" x14ac:dyDescent="0.25">
      <c r="A146" s="36" t="s">
        <v>432</v>
      </c>
      <c r="B146" s="17">
        <v>740</v>
      </c>
      <c r="C146" s="17">
        <v>19630</v>
      </c>
      <c r="D146" s="17">
        <v>1837</v>
      </c>
      <c r="E146" s="17">
        <v>3381</v>
      </c>
      <c r="F146" s="17">
        <v>1108</v>
      </c>
      <c r="G146" s="17">
        <v>602</v>
      </c>
      <c r="H146" s="17">
        <v>33</v>
      </c>
      <c r="I146" s="17">
        <v>94</v>
      </c>
    </row>
    <row r="147" spans="1:9" ht="45.95" customHeight="1" x14ac:dyDescent="0.25">
      <c r="A147" s="26" t="s">
        <v>433</v>
      </c>
      <c r="B147" s="25" t="s">
        <v>20</v>
      </c>
      <c r="C147" s="25" t="s">
        <v>20</v>
      </c>
      <c r="D147" s="25" t="s">
        <v>20</v>
      </c>
      <c r="E147" s="25" t="s">
        <v>20</v>
      </c>
      <c r="F147" s="25" t="s">
        <v>20</v>
      </c>
      <c r="G147" s="25" t="s">
        <v>20</v>
      </c>
      <c r="H147" s="25" t="s">
        <v>20</v>
      </c>
      <c r="I147" s="25" t="s">
        <v>20</v>
      </c>
    </row>
    <row r="148" spans="1:9" ht="15" customHeight="1" x14ac:dyDescent="0.25">
      <c r="A148" s="36" t="s">
        <v>434</v>
      </c>
      <c r="B148" s="17">
        <v>2094</v>
      </c>
      <c r="C148" s="17">
        <v>42216</v>
      </c>
      <c r="D148" s="17">
        <v>3762</v>
      </c>
      <c r="E148" s="17">
        <v>6747</v>
      </c>
      <c r="F148" s="17">
        <v>2212</v>
      </c>
      <c r="G148" s="17">
        <v>1230</v>
      </c>
      <c r="H148" s="17">
        <v>80</v>
      </c>
      <c r="I148" s="17">
        <v>240</v>
      </c>
    </row>
    <row r="149" spans="1:9" ht="15" customHeight="1" x14ac:dyDescent="0.25">
      <c r="A149" s="13" t="s">
        <v>435</v>
      </c>
      <c r="B149" s="17">
        <v>444</v>
      </c>
      <c r="C149" s="17">
        <v>13022</v>
      </c>
      <c r="D149" s="17">
        <v>1292</v>
      </c>
      <c r="E149" s="17">
        <v>2129</v>
      </c>
      <c r="F149" s="17">
        <v>698</v>
      </c>
      <c r="G149" s="17">
        <v>468</v>
      </c>
      <c r="H149" s="17">
        <v>34</v>
      </c>
      <c r="I149" s="17">
        <v>91</v>
      </c>
    </row>
    <row r="150" spans="1:9" ht="15" customHeight="1" x14ac:dyDescent="0.25">
      <c r="A150" s="13" t="s">
        <v>436</v>
      </c>
      <c r="B150" s="17">
        <v>71</v>
      </c>
      <c r="C150" s="17">
        <v>1753</v>
      </c>
      <c r="D150" s="17">
        <v>226</v>
      </c>
      <c r="E150" s="17">
        <v>370</v>
      </c>
      <c r="F150" s="17">
        <v>121</v>
      </c>
      <c r="G150" s="17">
        <v>70</v>
      </c>
      <c r="H150" s="17" t="s">
        <v>304</v>
      </c>
      <c r="I150" s="17" t="s">
        <v>304</v>
      </c>
    </row>
    <row r="151" spans="1:9" ht="15" customHeight="1" x14ac:dyDescent="0.25">
      <c r="A151" s="13" t="s">
        <v>437</v>
      </c>
      <c r="B151" s="17">
        <v>987</v>
      </c>
      <c r="C151" s="17">
        <v>20917</v>
      </c>
      <c r="D151" s="17">
        <v>1986</v>
      </c>
      <c r="E151" s="17">
        <v>3429</v>
      </c>
      <c r="F151" s="17">
        <v>1124</v>
      </c>
      <c r="G151" s="17">
        <v>681</v>
      </c>
      <c r="H151" s="17">
        <v>55</v>
      </c>
      <c r="I151" s="17">
        <v>126</v>
      </c>
    </row>
    <row r="152" spans="1:9" ht="15" customHeight="1" x14ac:dyDescent="0.25">
      <c r="A152" s="13" t="s">
        <v>438</v>
      </c>
      <c r="B152" s="17">
        <v>194</v>
      </c>
      <c r="C152" s="17">
        <v>4230</v>
      </c>
      <c r="D152" s="17">
        <v>399</v>
      </c>
      <c r="E152" s="17">
        <v>731</v>
      </c>
      <c r="F152" s="17">
        <v>240</v>
      </c>
      <c r="G152" s="17">
        <v>129</v>
      </c>
      <c r="H152" s="17">
        <v>11</v>
      </c>
      <c r="I152" s="17">
        <v>18</v>
      </c>
    </row>
    <row r="153" spans="1:9" ht="15" customHeight="1" x14ac:dyDescent="0.25">
      <c r="A153" s="13" t="s">
        <v>439</v>
      </c>
      <c r="B153" s="17">
        <v>889</v>
      </c>
      <c r="C153" s="17">
        <v>21340</v>
      </c>
      <c r="D153" s="17">
        <v>2056</v>
      </c>
      <c r="E153" s="17">
        <v>3709</v>
      </c>
      <c r="F153" s="17">
        <v>1216</v>
      </c>
      <c r="G153" s="17">
        <v>644</v>
      </c>
      <c r="H153" s="17">
        <v>39</v>
      </c>
      <c r="I153" s="17">
        <v>157</v>
      </c>
    </row>
    <row r="154" spans="1:9" ht="15" customHeight="1" x14ac:dyDescent="0.25">
      <c r="A154" s="13" t="s">
        <v>440</v>
      </c>
      <c r="B154" s="17">
        <v>560</v>
      </c>
      <c r="C154" s="17">
        <v>12265</v>
      </c>
      <c r="D154" s="17">
        <v>1090</v>
      </c>
      <c r="E154" s="17">
        <v>1832</v>
      </c>
      <c r="F154" s="17">
        <v>601</v>
      </c>
      <c r="G154" s="17">
        <v>387</v>
      </c>
      <c r="H154" s="17">
        <v>35</v>
      </c>
      <c r="I154" s="17">
        <v>68</v>
      </c>
    </row>
    <row r="155" spans="1:9" ht="15" customHeight="1" x14ac:dyDescent="0.25">
      <c r="A155" s="13" t="s">
        <v>441</v>
      </c>
      <c r="B155" s="17">
        <v>1101</v>
      </c>
      <c r="C155" s="17">
        <v>26779</v>
      </c>
      <c r="D155" s="17">
        <v>2545</v>
      </c>
      <c r="E155" s="17">
        <v>4504</v>
      </c>
      <c r="F155" s="17">
        <v>1477</v>
      </c>
      <c r="G155" s="17">
        <v>842</v>
      </c>
      <c r="H155" s="17">
        <v>48</v>
      </c>
      <c r="I155" s="17">
        <v>177</v>
      </c>
    </row>
    <row r="156" spans="1:9" ht="15" customHeight="1" x14ac:dyDescent="0.25">
      <c r="A156" s="13" t="s">
        <v>442</v>
      </c>
      <c r="B156" s="17">
        <v>982</v>
      </c>
      <c r="C156" s="17">
        <v>25503</v>
      </c>
      <c r="D156" s="17">
        <v>2440</v>
      </c>
      <c r="E156" s="17">
        <v>4264</v>
      </c>
      <c r="F156" s="17">
        <v>1398</v>
      </c>
      <c r="G156" s="17">
        <v>810</v>
      </c>
      <c r="H156" s="17">
        <v>52</v>
      </c>
      <c r="I156" s="17">
        <v>180</v>
      </c>
    </row>
    <row r="157" spans="1:9" ht="15" customHeight="1" x14ac:dyDescent="0.25">
      <c r="A157" s="13" t="s">
        <v>443</v>
      </c>
      <c r="B157" s="17">
        <v>747</v>
      </c>
      <c r="C157" s="17">
        <v>16160</v>
      </c>
      <c r="D157" s="17">
        <v>1608</v>
      </c>
      <c r="E157" s="17">
        <v>2753</v>
      </c>
      <c r="F157" s="17">
        <v>903</v>
      </c>
      <c r="G157" s="17">
        <v>551</v>
      </c>
      <c r="H157" s="17">
        <v>38</v>
      </c>
      <c r="I157" s="17">
        <v>116</v>
      </c>
    </row>
    <row r="158" spans="1:9" ht="15" customHeight="1" x14ac:dyDescent="0.25">
      <c r="A158" s="13" t="s">
        <v>444</v>
      </c>
      <c r="B158" s="17">
        <v>644</v>
      </c>
      <c r="C158" s="17">
        <v>13828</v>
      </c>
      <c r="D158" s="17">
        <v>1397</v>
      </c>
      <c r="E158" s="17">
        <v>2311</v>
      </c>
      <c r="F158" s="17">
        <v>758</v>
      </c>
      <c r="G158" s="17">
        <v>515</v>
      </c>
      <c r="H158" s="17">
        <v>33</v>
      </c>
      <c r="I158" s="17">
        <v>90</v>
      </c>
    </row>
    <row r="159" spans="1:9" ht="15" customHeight="1" x14ac:dyDescent="0.25">
      <c r="A159" s="13" t="s">
        <v>445</v>
      </c>
      <c r="B159" s="17">
        <v>382</v>
      </c>
      <c r="C159" s="17">
        <v>7607</v>
      </c>
      <c r="D159" s="17">
        <v>771</v>
      </c>
      <c r="E159" s="17">
        <v>1309</v>
      </c>
      <c r="F159" s="17">
        <v>429</v>
      </c>
      <c r="G159" s="17">
        <v>269</v>
      </c>
      <c r="H159" s="17">
        <v>13</v>
      </c>
      <c r="I159" s="17">
        <v>60</v>
      </c>
    </row>
    <row r="160" spans="1:9" ht="15" customHeight="1" x14ac:dyDescent="0.25">
      <c r="A160" s="13" t="s">
        <v>446</v>
      </c>
      <c r="B160" s="17">
        <v>616</v>
      </c>
      <c r="C160" s="17">
        <v>17196</v>
      </c>
      <c r="D160" s="17">
        <v>1685</v>
      </c>
      <c r="E160" s="17">
        <v>2936</v>
      </c>
      <c r="F160" s="17">
        <v>963</v>
      </c>
      <c r="G160" s="17">
        <v>569</v>
      </c>
      <c r="H160" s="17">
        <v>39</v>
      </c>
      <c r="I160" s="17">
        <v>115</v>
      </c>
    </row>
    <row r="161" spans="1:9" ht="15" customHeight="1" x14ac:dyDescent="0.25">
      <c r="A161" s="13" t="s">
        <v>447</v>
      </c>
      <c r="B161" s="17">
        <v>152</v>
      </c>
      <c r="C161" s="17">
        <v>3913</v>
      </c>
      <c r="D161" s="17">
        <v>424</v>
      </c>
      <c r="E161" s="17">
        <v>716</v>
      </c>
      <c r="F161" s="17">
        <v>235</v>
      </c>
      <c r="G161" s="17">
        <v>151</v>
      </c>
      <c r="H161" s="17">
        <v>9</v>
      </c>
      <c r="I161" s="17">
        <v>29</v>
      </c>
    </row>
    <row r="162" spans="1:9" ht="15" customHeight="1" x14ac:dyDescent="0.25">
      <c r="A162" s="13" t="s">
        <v>175</v>
      </c>
      <c r="B162" s="17">
        <v>39</v>
      </c>
      <c r="C162" s="17">
        <v>848</v>
      </c>
      <c r="D162" s="17">
        <v>69</v>
      </c>
      <c r="E162" s="17">
        <v>135</v>
      </c>
      <c r="F162" s="17">
        <v>44</v>
      </c>
      <c r="G162" s="17">
        <v>14</v>
      </c>
      <c r="H162" s="17" t="s">
        <v>304</v>
      </c>
      <c r="I162" s="17" t="s">
        <v>304</v>
      </c>
    </row>
    <row r="163" spans="1:9" ht="15" customHeight="1" x14ac:dyDescent="0.25">
      <c r="A163" s="36" t="s">
        <v>448</v>
      </c>
      <c r="B163" s="17">
        <v>3160</v>
      </c>
      <c r="C163" s="17">
        <v>39154</v>
      </c>
      <c r="D163" s="17">
        <v>2718</v>
      </c>
      <c r="E163" s="17">
        <v>5261</v>
      </c>
      <c r="F163" s="17">
        <v>1725</v>
      </c>
      <c r="G163" s="17">
        <v>859</v>
      </c>
      <c r="H163" s="17">
        <v>47</v>
      </c>
      <c r="I163" s="17">
        <v>87</v>
      </c>
    </row>
    <row r="164" spans="1:9" ht="15" customHeight="1" x14ac:dyDescent="0.25">
      <c r="A164" s="36" t="s">
        <v>449</v>
      </c>
      <c r="B164" s="17">
        <v>303</v>
      </c>
      <c r="C164" s="17">
        <v>5723</v>
      </c>
      <c r="D164" s="17">
        <v>484</v>
      </c>
      <c r="E164" s="17">
        <v>926</v>
      </c>
      <c r="F164" s="17">
        <v>304</v>
      </c>
      <c r="G164" s="17">
        <v>159</v>
      </c>
      <c r="H164" s="17">
        <v>6</v>
      </c>
      <c r="I164" s="17" t="s">
        <v>304</v>
      </c>
    </row>
    <row r="165" spans="1:9" ht="33.950000000000003" customHeight="1" x14ac:dyDescent="0.25">
      <c r="A165" s="26" t="s">
        <v>450</v>
      </c>
      <c r="B165" s="25" t="s">
        <v>20</v>
      </c>
      <c r="C165" s="25" t="s">
        <v>20</v>
      </c>
      <c r="D165" s="25" t="s">
        <v>20</v>
      </c>
      <c r="E165" s="25" t="s">
        <v>20</v>
      </c>
      <c r="F165" s="25" t="s">
        <v>20</v>
      </c>
      <c r="G165" s="25" t="s">
        <v>20</v>
      </c>
      <c r="H165" s="25" t="s">
        <v>20</v>
      </c>
      <c r="I165" s="25" t="s">
        <v>20</v>
      </c>
    </row>
    <row r="166" spans="1:9" ht="15" customHeight="1" x14ac:dyDescent="0.25">
      <c r="A166" s="36" t="s">
        <v>14</v>
      </c>
      <c r="B166" s="17">
        <v>5234</v>
      </c>
      <c r="C166" s="17">
        <v>84869</v>
      </c>
      <c r="D166" s="17">
        <v>6963</v>
      </c>
      <c r="E166" s="17">
        <v>12934</v>
      </c>
      <c r="F166" s="17">
        <v>4241</v>
      </c>
      <c r="G166" s="17">
        <v>2248</v>
      </c>
      <c r="H166" s="17">
        <v>134</v>
      </c>
      <c r="I166" s="17">
        <v>341</v>
      </c>
    </row>
    <row r="167" spans="1:9" ht="15" customHeight="1" x14ac:dyDescent="0.25">
      <c r="A167" s="36" t="s">
        <v>116</v>
      </c>
      <c r="B167" s="17">
        <v>2933</v>
      </c>
      <c r="C167" s="17">
        <v>58725</v>
      </c>
      <c r="D167" s="17">
        <v>5544</v>
      </c>
      <c r="E167" s="17">
        <v>9400</v>
      </c>
      <c r="F167" s="17">
        <v>3082</v>
      </c>
      <c r="G167" s="17">
        <v>2248</v>
      </c>
      <c r="H167" s="17">
        <v>41</v>
      </c>
      <c r="I167" s="17">
        <v>173</v>
      </c>
    </row>
    <row r="168" spans="1:9" ht="15" customHeight="1" x14ac:dyDescent="0.25">
      <c r="A168" s="36" t="s">
        <v>451</v>
      </c>
      <c r="B168" s="17">
        <v>467</v>
      </c>
      <c r="C168" s="17">
        <v>20200</v>
      </c>
      <c r="D168" s="17">
        <v>2231</v>
      </c>
      <c r="E168" s="17">
        <v>3973</v>
      </c>
      <c r="F168" s="17">
        <v>1303</v>
      </c>
      <c r="G168" s="17">
        <v>623</v>
      </c>
      <c r="H168" s="17">
        <v>134</v>
      </c>
      <c r="I168" s="17">
        <v>171</v>
      </c>
    </row>
    <row r="169" spans="1:9" ht="15" customHeight="1" x14ac:dyDescent="0.25">
      <c r="A169" s="36" t="s">
        <v>452</v>
      </c>
      <c r="B169" s="17">
        <v>48</v>
      </c>
      <c r="C169" s="17">
        <v>5964</v>
      </c>
      <c r="D169" s="17">
        <v>808</v>
      </c>
      <c r="E169" s="17">
        <v>1076</v>
      </c>
      <c r="F169" s="17">
        <v>353</v>
      </c>
      <c r="G169" s="17">
        <v>108</v>
      </c>
      <c r="H169" s="17">
        <v>6</v>
      </c>
      <c r="I169" s="17">
        <v>341</v>
      </c>
    </row>
    <row r="170" spans="1:9" ht="15" customHeight="1" x14ac:dyDescent="0.25">
      <c r="A170" s="36" t="s">
        <v>453</v>
      </c>
      <c r="B170" s="17">
        <v>54</v>
      </c>
      <c r="C170" s="17">
        <v>4608</v>
      </c>
      <c r="D170" s="17">
        <v>665</v>
      </c>
      <c r="E170" s="17">
        <v>890</v>
      </c>
      <c r="F170" s="17">
        <v>292</v>
      </c>
      <c r="G170" s="17">
        <v>133</v>
      </c>
      <c r="H170" s="17">
        <v>4</v>
      </c>
      <c r="I170" s="17">
        <v>236</v>
      </c>
    </row>
    <row r="171" spans="1:9" ht="15" customHeight="1" x14ac:dyDescent="0.25">
      <c r="A171" s="36" t="s">
        <v>454</v>
      </c>
      <c r="B171" s="17">
        <v>510</v>
      </c>
      <c r="C171" s="17">
        <v>7706</v>
      </c>
      <c r="D171" s="17">
        <v>583</v>
      </c>
      <c r="E171" s="17">
        <v>1148</v>
      </c>
      <c r="F171" s="17">
        <v>376</v>
      </c>
      <c r="G171" s="17">
        <v>146</v>
      </c>
      <c r="H171" s="17">
        <v>43</v>
      </c>
      <c r="I171" s="17" t="s">
        <v>304</v>
      </c>
    </row>
    <row r="172" spans="1:9" ht="15" customHeight="1" x14ac:dyDescent="0.25">
      <c r="A172" s="36" t="s">
        <v>175</v>
      </c>
      <c r="B172" s="17">
        <v>172</v>
      </c>
      <c r="C172" s="17">
        <v>3826</v>
      </c>
      <c r="D172" s="17">
        <v>301</v>
      </c>
      <c r="E172" s="17">
        <v>518</v>
      </c>
      <c r="F172" s="17">
        <v>170</v>
      </c>
      <c r="G172" s="17">
        <v>108</v>
      </c>
      <c r="H172" s="17">
        <v>8</v>
      </c>
      <c r="I172" s="17">
        <v>15</v>
      </c>
    </row>
    <row r="173" spans="1:9" ht="33.950000000000003" customHeight="1" x14ac:dyDescent="0.25">
      <c r="A173" s="26" t="s">
        <v>455</v>
      </c>
      <c r="B173" s="25" t="s">
        <v>20</v>
      </c>
      <c r="C173" s="25" t="s">
        <v>20</v>
      </c>
      <c r="D173" s="25" t="s">
        <v>20</v>
      </c>
      <c r="E173" s="25" t="s">
        <v>20</v>
      </c>
      <c r="F173" s="25" t="s">
        <v>20</v>
      </c>
      <c r="G173" s="25" t="s">
        <v>20</v>
      </c>
      <c r="H173" s="25" t="s">
        <v>20</v>
      </c>
      <c r="I173" s="25" t="s">
        <v>20</v>
      </c>
    </row>
    <row r="174" spans="1:9" ht="15" customHeight="1" x14ac:dyDescent="0.25">
      <c r="A174" s="36" t="s">
        <v>14</v>
      </c>
      <c r="B174" s="17">
        <v>2858</v>
      </c>
      <c r="C174" s="17">
        <v>49030</v>
      </c>
      <c r="D174" s="17">
        <v>3898</v>
      </c>
      <c r="E174" s="17">
        <v>8057</v>
      </c>
      <c r="F174" s="17">
        <v>2642</v>
      </c>
      <c r="G174" s="17">
        <v>1123</v>
      </c>
      <c r="H174" s="17">
        <v>43</v>
      </c>
      <c r="I174" s="17">
        <v>90</v>
      </c>
    </row>
    <row r="175" spans="1:9" ht="15" customHeight="1" x14ac:dyDescent="0.25">
      <c r="A175" s="36" t="s">
        <v>116</v>
      </c>
      <c r="B175" s="17">
        <v>2612</v>
      </c>
      <c r="C175" s="17">
        <v>49511</v>
      </c>
      <c r="D175" s="17">
        <v>4446</v>
      </c>
      <c r="E175" s="17">
        <v>7423</v>
      </c>
      <c r="F175" s="17">
        <v>2434</v>
      </c>
      <c r="G175" s="17">
        <v>1971</v>
      </c>
      <c r="H175" s="17">
        <v>24</v>
      </c>
      <c r="I175" s="17">
        <v>17</v>
      </c>
    </row>
    <row r="176" spans="1:9" ht="15" customHeight="1" x14ac:dyDescent="0.25">
      <c r="A176" s="36" t="s">
        <v>451</v>
      </c>
      <c r="B176" s="17">
        <v>270</v>
      </c>
      <c r="C176" s="17">
        <v>4351</v>
      </c>
      <c r="D176" s="17">
        <v>360</v>
      </c>
      <c r="E176" s="17">
        <v>540</v>
      </c>
      <c r="F176" s="17">
        <v>177</v>
      </c>
      <c r="G176" s="17">
        <v>78</v>
      </c>
      <c r="H176" s="17">
        <v>104</v>
      </c>
      <c r="I176" s="17" t="s">
        <v>304</v>
      </c>
    </row>
    <row r="177" spans="1:9" ht="15" customHeight="1" x14ac:dyDescent="0.25">
      <c r="A177" s="36" t="s">
        <v>452</v>
      </c>
      <c r="B177" s="17">
        <v>48</v>
      </c>
      <c r="C177" s="17">
        <v>5925</v>
      </c>
      <c r="D177" s="17">
        <v>804</v>
      </c>
      <c r="E177" s="17">
        <v>1068</v>
      </c>
      <c r="F177" s="17">
        <v>350</v>
      </c>
      <c r="G177" s="17">
        <v>108</v>
      </c>
      <c r="H177" s="17">
        <v>6</v>
      </c>
      <c r="I177" s="17">
        <v>340</v>
      </c>
    </row>
    <row r="178" spans="1:9" ht="15" customHeight="1" x14ac:dyDescent="0.25">
      <c r="A178" s="36" t="s">
        <v>454</v>
      </c>
      <c r="B178" s="17">
        <v>342</v>
      </c>
      <c r="C178" s="17">
        <v>3067</v>
      </c>
      <c r="D178" s="17">
        <v>151</v>
      </c>
      <c r="E178" s="17">
        <v>358</v>
      </c>
      <c r="F178" s="17">
        <v>117</v>
      </c>
      <c r="G178" s="17">
        <v>21</v>
      </c>
      <c r="H178" s="17">
        <v>13</v>
      </c>
      <c r="I178" s="17" t="s">
        <v>304</v>
      </c>
    </row>
    <row r="179" spans="1:9" ht="15" customHeight="1" x14ac:dyDescent="0.25">
      <c r="A179" s="36" t="s">
        <v>175</v>
      </c>
      <c r="B179" s="17">
        <v>101</v>
      </c>
      <c r="C179" s="17">
        <v>1010</v>
      </c>
      <c r="D179" s="17">
        <v>48</v>
      </c>
      <c r="E179" s="17">
        <v>93</v>
      </c>
      <c r="F179" s="17">
        <v>30</v>
      </c>
      <c r="G179" s="17">
        <v>12</v>
      </c>
      <c r="H179" s="17">
        <v>2</v>
      </c>
      <c r="I179" s="17" t="s">
        <v>304</v>
      </c>
    </row>
    <row r="180" spans="1:9" ht="33.950000000000003" customHeight="1" x14ac:dyDescent="0.25">
      <c r="A180" s="26" t="s">
        <v>456</v>
      </c>
      <c r="B180" s="25" t="s">
        <v>20</v>
      </c>
      <c r="C180" s="25" t="s">
        <v>20</v>
      </c>
      <c r="D180" s="25" t="s">
        <v>20</v>
      </c>
      <c r="E180" s="25" t="s">
        <v>20</v>
      </c>
      <c r="F180" s="25" t="s">
        <v>20</v>
      </c>
      <c r="G180" s="25" t="s">
        <v>20</v>
      </c>
      <c r="H180" s="25" t="s">
        <v>20</v>
      </c>
      <c r="I180" s="25" t="s">
        <v>20</v>
      </c>
    </row>
    <row r="181" spans="1:9" ht="15" customHeight="1" x14ac:dyDescent="0.25">
      <c r="A181" s="36" t="s">
        <v>14</v>
      </c>
      <c r="B181" s="17">
        <v>1819</v>
      </c>
      <c r="C181" s="17">
        <v>26205</v>
      </c>
      <c r="D181" s="17">
        <v>1846</v>
      </c>
      <c r="E181" s="17">
        <v>4573</v>
      </c>
      <c r="F181" s="17">
        <v>1499</v>
      </c>
      <c r="G181" s="17">
        <v>335</v>
      </c>
      <c r="H181" s="17">
        <v>10</v>
      </c>
      <c r="I181" s="17" t="s">
        <v>304</v>
      </c>
    </row>
    <row r="182" spans="1:9" ht="15" customHeight="1" x14ac:dyDescent="0.25">
      <c r="A182" s="36" t="s">
        <v>116</v>
      </c>
      <c r="B182" s="17">
        <v>2322</v>
      </c>
      <c r="C182" s="17">
        <v>42988</v>
      </c>
      <c r="D182" s="17">
        <v>3871</v>
      </c>
      <c r="E182" s="17">
        <v>6359</v>
      </c>
      <c r="F182" s="17">
        <v>2085</v>
      </c>
      <c r="G182" s="17">
        <v>1769</v>
      </c>
      <c r="H182" s="17">
        <v>16</v>
      </c>
      <c r="I182" s="17" t="s">
        <v>304</v>
      </c>
    </row>
    <row r="183" spans="1:9" ht="15" customHeight="1" x14ac:dyDescent="0.25">
      <c r="A183" s="36" t="s">
        <v>451</v>
      </c>
      <c r="B183" s="17">
        <v>205</v>
      </c>
      <c r="C183" s="17">
        <v>2542</v>
      </c>
      <c r="D183" s="17">
        <v>187</v>
      </c>
      <c r="E183" s="17">
        <v>247</v>
      </c>
      <c r="F183" s="17">
        <v>81</v>
      </c>
      <c r="G183" s="17">
        <v>8</v>
      </c>
      <c r="H183" s="17">
        <v>98</v>
      </c>
      <c r="I183" s="17" t="s">
        <v>304</v>
      </c>
    </row>
    <row r="184" spans="1:9" ht="15" customHeight="1" x14ac:dyDescent="0.25">
      <c r="A184" s="36" t="s">
        <v>452</v>
      </c>
      <c r="B184" s="17">
        <v>47</v>
      </c>
      <c r="C184" s="17">
        <v>5797</v>
      </c>
      <c r="D184" s="17">
        <v>794</v>
      </c>
      <c r="E184" s="17">
        <v>1053</v>
      </c>
      <c r="F184" s="17">
        <v>345</v>
      </c>
      <c r="G184" s="17">
        <v>106</v>
      </c>
      <c r="H184" s="17">
        <v>5</v>
      </c>
      <c r="I184" s="17">
        <v>338</v>
      </c>
    </row>
    <row r="185" spans="1:9" ht="15" customHeight="1" x14ac:dyDescent="0.25">
      <c r="A185" s="36" t="s">
        <v>454</v>
      </c>
      <c r="B185" s="17">
        <v>261</v>
      </c>
      <c r="C185" s="17">
        <v>1948</v>
      </c>
      <c r="D185" s="17">
        <v>63</v>
      </c>
      <c r="E185" s="17">
        <v>186</v>
      </c>
      <c r="F185" s="17">
        <v>61</v>
      </c>
      <c r="G185" s="17" t="s">
        <v>304</v>
      </c>
      <c r="H185" s="17" t="s">
        <v>304</v>
      </c>
      <c r="I185" s="17" t="s">
        <v>315</v>
      </c>
    </row>
    <row r="186" spans="1:9" ht="15" customHeight="1" x14ac:dyDescent="0.25">
      <c r="A186" s="36" t="s">
        <v>175</v>
      </c>
      <c r="B186" s="17">
        <v>67</v>
      </c>
      <c r="C186" s="17">
        <v>598</v>
      </c>
      <c r="D186" s="17">
        <v>21</v>
      </c>
      <c r="E186" s="17">
        <v>48</v>
      </c>
      <c r="F186" s="17">
        <v>16</v>
      </c>
      <c r="G186" s="17" t="s">
        <v>304</v>
      </c>
      <c r="H186" s="17" t="s">
        <v>304</v>
      </c>
      <c r="I186" s="17" t="s">
        <v>315</v>
      </c>
    </row>
    <row r="187" spans="1:9" ht="33.950000000000003" customHeight="1" x14ac:dyDescent="0.25">
      <c r="A187" s="26" t="s">
        <v>457</v>
      </c>
      <c r="B187" s="25" t="s">
        <v>20</v>
      </c>
      <c r="C187" s="25" t="s">
        <v>20</v>
      </c>
      <c r="D187" s="25" t="s">
        <v>20</v>
      </c>
      <c r="E187" s="25" t="s">
        <v>20</v>
      </c>
      <c r="F187" s="25" t="s">
        <v>20</v>
      </c>
      <c r="G187" s="25" t="s">
        <v>20</v>
      </c>
      <c r="H187" s="25" t="s">
        <v>20</v>
      </c>
      <c r="I187" s="25" t="s">
        <v>20</v>
      </c>
    </row>
    <row r="188" spans="1:9" ht="15" customHeight="1" x14ac:dyDescent="0.25">
      <c r="A188" s="36" t="s">
        <v>14</v>
      </c>
      <c r="B188" s="17">
        <v>4413</v>
      </c>
      <c r="C188" s="17">
        <v>76034</v>
      </c>
      <c r="D188" s="17">
        <v>6322</v>
      </c>
      <c r="E188" s="17">
        <v>12061</v>
      </c>
      <c r="F188" s="17">
        <v>3954</v>
      </c>
      <c r="G188" s="17">
        <v>2080</v>
      </c>
      <c r="H188" s="17">
        <v>110</v>
      </c>
      <c r="I188" s="17">
        <v>177</v>
      </c>
    </row>
    <row r="189" spans="1:9" ht="15" customHeight="1" x14ac:dyDescent="0.25">
      <c r="A189" s="36" t="s">
        <v>116</v>
      </c>
      <c r="B189" s="17">
        <v>12</v>
      </c>
      <c r="C189" s="17">
        <v>732</v>
      </c>
      <c r="D189" s="17">
        <v>97</v>
      </c>
      <c r="E189" s="17">
        <v>115</v>
      </c>
      <c r="F189" s="17">
        <v>38</v>
      </c>
      <c r="G189" s="17">
        <v>58</v>
      </c>
      <c r="H189" s="17">
        <v>1</v>
      </c>
      <c r="I189" s="17" t="s">
        <v>304</v>
      </c>
    </row>
    <row r="190" spans="1:9" ht="15" customHeight="1" x14ac:dyDescent="0.25">
      <c r="A190" s="36" t="s">
        <v>453</v>
      </c>
      <c r="B190" s="17">
        <v>54</v>
      </c>
      <c r="C190" s="17">
        <v>4608</v>
      </c>
      <c r="D190" s="17">
        <v>665</v>
      </c>
      <c r="E190" s="17">
        <v>890</v>
      </c>
      <c r="F190" s="17">
        <v>292</v>
      </c>
      <c r="G190" s="17">
        <v>133</v>
      </c>
      <c r="H190" s="17">
        <v>4</v>
      </c>
      <c r="I190" s="17">
        <v>236</v>
      </c>
    </row>
    <row r="191" spans="1:9" ht="33.950000000000003" customHeight="1" x14ac:dyDescent="0.25">
      <c r="A191" s="26" t="s">
        <v>458</v>
      </c>
      <c r="B191" s="25" t="s">
        <v>20</v>
      </c>
      <c r="C191" s="25" t="s">
        <v>20</v>
      </c>
      <c r="D191" s="25" t="s">
        <v>20</v>
      </c>
      <c r="E191" s="25" t="s">
        <v>20</v>
      </c>
      <c r="F191" s="25" t="s">
        <v>20</v>
      </c>
      <c r="G191" s="25" t="s">
        <v>20</v>
      </c>
      <c r="H191" s="25" t="s">
        <v>20</v>
      </c>
      <c r="I191" s="25" t="s">
        <v>20</v>
      </c>
    </row>
    <row r="192" spans="1:9" ht="15" customHeight="1" x14ac:dyDescent="0.25">
      <c r="A192" s="36" t="s">
        <v>14</v>
      </c>
      <c r="B192" s="17">
        <v>2658</v>
      </c>
      <c r="C192" s="17">
        <v>42755</v>
      </c>
      <c r="D192" s="17">
        <v>3102</v>
      </c>
      <c r="E192" s="17">
        <v>6755</v>
      </c>
      <c r="F192" s="17">
        <v>2215</v>
      </c>
      <c r="G192" s="17">
        <v>743</v>
      </c>
      <c r="H192" s="17">
        <v>57</v>
      </c>
      <c r="I192" s="17">
        <v>88</v>
      </c>
    </row>
    <row r="193" spans="1:9" ht="15" customHeight="1" x14ac:dyDescent="0.25">
      <c r="A193" s="36" t="s">
        <v>116</v>
      </c>
      <c r="B193" s="17">
        <v>1758</v>
      </c>
      <c r="C193" s="17">
        <v>39523</v>
      </c>
      <c r="D193" s="17">
        <v>4029</v>
      </c>
      <c r="E193" s="17">
        <v>6665</v>
      </c>
      <c r="F193" s="17">
        <v>2185</v>
      </c>
      <c r="G193" s="17">
        <v>1771</v>
      </c>
      <c r="H193" s="17">
        <v>24</v>
      </c>
      <c r="I193" s="17">
        <v>49</v>
      </c>
    </row>
    <row r="194" spans="1:9" ht="15" customHeight="1" x14ac:dyDescent="0.25">
      <c r="A194" s="36" t="s">
        <v>451</v>
      </c>
      <c r="B194" s="17">
        <v>77</v>
      </c>
      <c r="C194" s="17">
        <v>1911</v>
      </c>
      <c r="D194" s="17">
        <v>174</v>
      </c>
      <c r="E194" s="17">
        <v>234</v>
      </c>
      <c r="F194" s="17">
        <v>77</v>
      </c>
      <c r="G194" s="17">
        <v>37</v>
      </c>
      <c r="H194" s="17">
        <v>60</v>
      </c>
      <c r="I194" s="17" t="s">
        <v>304</v>
      </c>
    </row>
    <row r="195" spans="1:9" ht="15" customHeight="1" x14ac:dyDescent="0.25">
      <c r="A195" s="36" t="s">
        <v>452</v>
      </c>
      <c r="B195" s="17">
        <v>25</v>
      </c>
      <c r="C195" s="17">
        <v>4551</v>
      </c>
      <c r="D195" s="17">
        <v>652</v>
      </c>
      <c r="E195" s="17">
        <v>858</v>
      </c>
      <c r="F195" s="17">
        <v>281</v>
      </c>
      <c r="G195" s="17">
        <v>88</v>
      </c>
      <c r="H195" s="17">
        <v>4</v>
      </c>
      <c r="I195" s="17">
        <v>279</v>
      </c>
    </row>
    <row r="196" spans="1:9" ht="15" customHeight="1" x14ac:dyDescent="0.25">
      <c r="A196" s="36" t="s">
        <v>454</v>
      </c>
      <c r="B196" s="17">
        <v>142</v>
      </c>
      <c r="C196" s="17">
        <v>1575</v>
      </c>
      <c r="D196" s="17">
        <v>87</v>
      </c>
      <c r="E196" s="17">
        <v>242</v>
      </c>
      <c r="F196" s="17">
        <v>79</v>
      </c>
      <c r="G196" s="17" t="s">
        <v>304</v>
      </c>
      <c r="H196" s="17">
        <v>5</v>
      </c>
      <c r="I196" s="17" t="s">
        <v>304</v>
      </c>
    </row>
    <row r="197" spans="1:9" ht="33.950000000000003" customHeight="1" x14ac:dyDescent="0.25">
      <c r="A197" s="26" t="s">
        <v>459</v>
      </c>
      <c r="B197" s="25" t="s">
        <v>20</v>
      </c>
      <c r="C197" s="25" t="s">
        <v>20</v>
      </c>
      <c r="D197" s="25" t="s">
        <v>20</v>
      </c>
      <c r="E197" s="25" t="s">
        <v>20</v>
      </c>
      <c r="F197" s="25" t="s">
        <v>20</v>
      </c>
      <c r="G197" s="25" t="s">
        <v>20</v>
      </c>
      <c r="H197" s="25" t="s">
        <v>20</v>
      </c>
      <c r="I197" s="25" t="s">
        <v>20</v>
      </c>
    </row>
    <row r="198" spans="1:9" ht="15" customHeight="1" x14ac:dyDescent="0.25">
      <c r="A198" s="36" t="s">
        <v>14</v>
      </c>
      <c r="B198" s="17">
        <v>1010</v>
      </c>
      <c r="C198" s="17">
        <v>25151</v>
      </c>
      <c r="D198" s="17">
        <v>2511</v>
      </c>
      <c r="E198" s="17">
        <v>4720</v>
      </c>
      <c r="F198" s="17">
        <v>1547</v>
      </c>
      <c r="G198" s="17">
        <v>810</v>
      </c>
      <c r="H198" s="17">
        <v>43</v>
      </c>
      <c r="I198" s="17">
        <v>111</v>
      </c>
    </row>
    <row r="199" spans="1:9" ht="15" customHeight="1" x14ac:dyDescent="0.25">
      <c r="A199" s="36" t="s">
        <v>116</v>
      </c>
      <c r="B199" s="17">
        <v>740</v>
      </c>
      <c r="C199" s="17">
        <v>24770</v>
      </c>
      <c r="D199" s="17">
        <v>3015</v>
      </c>
      <c r="E199" s="17">
        <v>5033</v>
      </c>
      <c r="F199" s="17">
        <v>1650</v>
      </c>
      <c r="G199" s="17">
        <v>1238</v>
      </c>
      <c r="H199" s="17">
        <v>24</v>
      </c>
      <c r="I199" s="17">
        <v>103</v>
      </c>
    </row>
    <row r="200" spans="1:9" ht="15" customHeight="1" x14ac:dyDescent="0.25">
      <c r="A200" s="36" t="s">
        <v>454</v>
      </c>
      <c r="B200" s="17">
        <v>144</v>
      </c>
      <c r="C200" s="17">
        <v>2001</v>
      </c>
      <c r="D200" s="17">
        <v>167</v>
      </c>
      <c r="E200" s="17">
        <v>365</v>
      </c>
      <c r="F200" s="17">
        <v>120</v>
      </c>
      <c r="G200" s="17">
        <v>19</v>
      </c>
      <c r="H200" s="17">
        <v>27</v>
      </c>
      <c r="I200" s="17" t="s">
        <v>304</v>
      </c>
    </row>
    <row r="201" spans="1:9" ht="33.950000000000003" customHeight="1" x14ac:dyDescent="0.25">
      <c r="A201" s="26" t="s">
        <v>460</v>
      </c>
      <c r="B201" s="25" t="s">
        <v>20</v>
      </c>
      <c r="C201" s="25" t="s">
        <v>20</v>
      </c>
      <c r="D201" s="25" t="s">
        <v>20</v>
      </c>
      <c r="E201" s="25" t="s">
        <v>20</v>
      </c>
      <c r="F201" s="25" t="s">
        <v>20</v>
      </c>
      <c r="G201" s="25" t="s">
        <v>20</v>
      </c>
      <c r="H201" s="25" t="s">
        <v>20</v>
      </c>
      <c r="I201" s="25" t="s">
        <v>20</v>
      </c>
    </row>
    <row r="202" spans="1:9" ht="15" customHeight="1" x14ac:dyDescent="0.25">
      <c r="A202" s="36" t="s">
        <v>461</v>
      </c>
      <c r="B202" s="17">
        <v>4722</v>
      </c>
      <c r="C202" s="17">
        <v>80078</v>
      </c>
      <c r="D202" s="17">
        <v>6782</v>
      </c>
      <c r="E202" s="17">
        <v>12464</v>
      </c>
      <c r="F202" s="17">
        <v>4086</v>
      </c>
      <c r="G202" s="17">
        <v>2223</v>
      </c>
      <c r="H202" s="17">
        <v>132</v>
      </c>
      <c r="I202" s="17">
        <v>341</v>
      </c>
    </row>
    <row r="203" spans="1:9" ht="15" customHeight="1" x14ac:dyDescent="0.25">
      <c r="A203" s="36" t="s">
        <v>462</v>
      </c>
      <c r="B203" s="17">
        <v>4461</v>
      </c>
      <c r="C203" s="17">
        <v>79294</v>
      </c>
      <c r="D203" s="17">
        <v>6774</v>
      </c>
      <c r="E203" s="17">
        <v>12648</v>
      </c>
      <c r="F203" s="17">
        <v>4147</v>
      </c>
      <c r="G203" s="17">
        <v>2178</v>
      </c>
      <c r="H203" s="17">
        <v>112</v>
      </c>
      <c r="I203" s="17">
        <v>337</v>
      </c>
    </row>
    <row r="204" spans="1:9" ht="15" customHeight="1" x14ac:dyDescent="0.25">
      <c r="A204" s="36" t="s">
        <v>463</v>
      </c>
      <c r="B204" s="17">
        <v>4423</v>
      </c>
      <c r="C204" s="17">
        <v>79015</v>
      </c>
      <c r="D204" s="17">
        <v>6798</v>
      </c>
      <c r="E204" s="17">
        <v>12587</v>
      </c>
      <c r="F204" s="17">
        <v>4127</v>
      </c>
      <c r="G204" s="17">
        <v>2210</v>
      </c>
      <c r="H204" s="17">
        <v>125</v>
      </c>
      <c r="I204" s="17">
        <v>336</v>
      </c>
    </row>
    <row r="205" spans="1:9" ht="15" customHeight="1" x14ac:dyDescent="0.25">
      <c r="A205" s="36" t="s">
        <v>464</v>
      </c>
      <c r="B205" s="17">
        <v>1589</v>
      </c>
      <c r="C205" s="17">
        <v>38546</v>
      </c>
      <c r="D205" s="17">
        <v>4079</v>
      </c>
      <c r="E205" s="17">
        <v>7289</v>
      </c>
      <c r="F205" s="17">
        <v>2390</v>
      </c>
      <c r="G205" s="17">
        <v>1443</v>
      </c>
      <c r="H205" s="17">
        <v>76</v>
      </c>
      <c r="I205" s="17">
        <v>171</v>
      </c>
    </row>
    <row r="206" spans="1:9" ht="15" customHeight="1" x14ac:dyDescent="0.25">
      <c r="A206" s="36" t="s">
        <v>465</v>
      </c>
      <c r="B206" s="17">
        <v>259</v>
      </c>
      <c r="C206" s="17">
        <v>5078</v>
      </c>
      <c r="D206" s="17">
        <v>360</v>
      </c>
      <c r="E206" s="17">
        <v>695</v>
      </c>
      <c r="F206" s="17">
        <v>228</v>
      </c>
      <c r="G206" s="17">
        <v>123</v>
      </c>
      <c r="H206" s="17">
        <v>6</v>
      </c>
      <c r="I206" s="17" t="s">
        <v>304</v>
      </c>
    </row>
    <row r="207" spans="1:9" ht="27.95" customHeight="1" x14ac:dyDescent="0.25">
      <c r="A207" s="36" t="s">
        <v>466</v>
      </c>
      <c r="B207" s="17">
        <v>410</v>
      </c>
      <c r="C207" s="17">
        <v>25642</v>
      </c>
      <c r="D207" s="17">
        <v>2803</v>
      </c>
      <c r="E207" s="17">
        <v>5102</v>
      </c>
      <c r="F207" s="17">
        <v>1673</v>
      </c>
      <c r="G207" s="17">
        <v>855</v>
      </c>
      <c r="H207" s="17">
        <v>68</v>
      </c>
      <c r="I207" s="17">
        <v>208</v>
      </c>
    </row>
    <row r="208" spans="1:9" ht="24" customHeight="1" x14ac:dyDescent="0.25">
      <c r="A208" s="26" t="s">
        <v>467</v>
      </c>
      <c r="B208" s="25" t="s">
        <v>20</v>
      </c>
      <c r="C208" s="25" t="s">
        <v>20</v>
      </c>
      <c r="D208" s="25" t="s">
        <v>20</v>
      </c>
      <c r="E208" s="25" t="s">
        <v>20</v>
      </c>
      <c r="F208" s="25" t="s">
        <v>20</v>
      </c>
      <c r="G208" s="25" t="s">
        <v>20</v>
      </c>
      <c r="H208" s="25" t="s">
        <v>20</v>
      </c>
      <c r="I208" s="25" t="s">
        <v>20</v>
      </c>
    </row>
    <row r="209" spans="1:9" ht="15" customHeight="1" x14ac:dyDescent="0.25">
      <c r="A209" s="36" t="s">
        <v>468</v>
      </c>
      <c r="B209" s="17">
        <v>835</v>
      </c>
      <c r="C209" s="17">
        <v>7015</v>
      </c>
      <c r="D209" s="17">
        <v>181</v>
      </c>
      <c r="E209" s="17">
        <v>470</v>
      </c>
      <c r="F209" s="17">
        <v>154</v>
      </c>
      <c r="G209" s="17">
        <v>25</v>
      </c>
      <c r="H209" s="17">
        <v>2</v>
      </c>
      <c r="I209" s="17" t="s">
        <v>304</v>
      </c>
    </row>
    <row r="210" spans="1:9" ht="15" customHeight="1" x14ac:dyDescent="0.25">
      <c r="A210" s="36" t="s">
        <v>469</v>
      </c>
      <c r="B210" s="17">
        <v>697</v>
      </c>
      <c r="C210" s="17">
        <v>10130</v>
      </c>
      <c r="D210" s="17">
        <v>468</v>
      </c>
      <c r="E210" s="17">
        <v>1019</v>
      </c>
      <c r="F210" s="17">
        <v>334</v>
      </c>
      <c r="G210" s="17">
        <v>123</v>
      </c>
      <c r="H210" s="17">
        <v>10</v>
      </c>
      <c r="I210" s="17" t="s">
        <v>304</v>
      </c>
    </row>
    <row r="211" spans="1:9" ht="15" customHeight="1" x14ac:dyDescent="0.25">
      <c r="A211" s="36" t="s">
        <v>470</v>
      </c>
      <c r="B211" s="17">
        <v>727</v>
      </c>
      <c r="C211" s="17">
        <v>14650</v>
      </c>
      <c r="D211" s="17">
        <v>1298</v>
      </c>
      <c r="E211" s="17">
        <v>2433</v>
      </c>
      <c r="F211" s="17">
        <v>798</v>
      </c>
      <c r="G211" s="17">
        <v>443</v>
      </c>
      <c r="H211" s="17">
        <v>18</v>
      </c>
      <c r="I211" s="17">
        <v>39</v>
      </c>
    </row>
    <row r="212" spans="1:9" ht="15" customHeight="1" x14ac:dyDescent="0.25">
      <c r="A212" s="38" t="s">
        <v>471</v>
      </c>
      <c r="B212" s="17">
        <v>3298</v>
      </c>
      <c r="C212" s="17">
        <v>55298</v>
      </c>
      <c r="D212" s="17">
        <v>5016</v>
      </c>
      <c r="E212" s="17">
        <v>9011</v>
      </c>
      <c r="F212" s="17">
        <v>2955</v>
      </c>
      <c r="G212" s="17">
        <v>1657</v>
      </c>
      <c r="H212" s="17">
        <v>104</v>
      </c>
      <c r="I212" s="17">
        <v>300</v>
      </c>
    </row>
    <row r="213" spans="1:9" ht="24" customHeight="1" x14ac:dyDescent="0.25">
      <c r="A213" s="26" t="s">
        <v>472</v>
      </c>
      <c r="B213" s="25" t="s">
        <v>20</v>
      </c>
      <c r="C213" s="25" t="s">
        <v>20</v>
      </c>
      <c r="D213" s="25" t="s">
        <v>20</v>
      </c>
      <c r="E213" s="25" t="s">
        <v>20</v>
      </c>
      <c r="F213" s="25" t="s">
        <v>20</v>
      </c>
      <c r="G213" s="25" t="s">
        <v>20</v>
      </c>
      <c r="H213" s="25" t="s">
        <v>20</v>
      </c>
      <c r="I213" s="25" t="s">
        <v>20</v>
      </c>
    </row>
    <row r="214" spans="1:9" ht="15" customHeight="1" x14ac:dyDescent="0.25">
      <c r="A214" s="36" t="s">
        <v>473</v>
      </c>
      <c r="B214" s="17">
        <v>1096</v>
      </c>
      <c r="C214" s="17">
        <v>7799</v>
      </c>
      <c r="D214" s="17">
        <v>189</v>
      </c>
      <c r="E214" s="17">
        <v>285</v>
      </c>
      <c r="F214" s="17">
        <v>94</v>
      </c>
      <c r="G214" s="17">
        <v>70</v>
      </c>
      <c r="H214" s="17">
        <v>22</v>
      </c>
      <c r="I214" s="17" t="s">
        <v>304</v>
      </c>
    </row>
    <row r="215" spans="1:9" ht="15" customHeight="1" x14ac:dyDescent="0.25">
      <c r="A215" s="36" t="s">
        <v>469</v>
      </c>
      <c r="B215" s="17">
        <v>1173</v>
      </c>
      <c r="C215" s="17">
        <v>18891</v>
      </c>
      <c r="D215" s="17">
        <v>989</v>
      </c>
      <c r="E215" s="17">
        <v>1592</v>
      </c>
      <c r="F215" s="17">
        <v>522</v>
      </c>
      <c r="G215" s="17">
        <v>418</v>
      </c>
      <c r="H215" s="17">
        <v>34</v>
      </c>
      <c r="I215" s="17">
        <v>15</v>
      </c>
    </row>
    <row r="216" spans="1:9" ht="15" customHeight="1" x14ac:dyDescent="0.25">
      <c r="A216" s="36" t="s">
        <v>470</v>
      </c>
      <c r="B216" s="17">
        <v>897</v>
      </c>
      <c r="C216" s="17">
        <v>22728</v>
      </c>
      <c r="D216" s="17">
        <v>2143</v>
      </c>
      <c r="E216" s="17">
        <v>3968</v>
      </c>
      <c r="F216" s="17">
        <v>1301</v>
      </c>
      <c r="G216" s="17">
        <v>667</v>
      </c>
      <c r="H216" s="17">
        <v>37</v>
      </c>
      <c r="I216" s="17">
        <v>138</v>
      </c>
    </row>
    <row r="217" spans="1:9" ht="15" customHeight="1" x14ac:dyDescent="0.25">
      <c r="A217" s="38" t="s">
        <v>471</v>
      </c>
      <c r="B217" s="17">
        <v>2391</v>
      </c>
      <c r="C217" s="17">
        <v>37676</v>
      </c>
      <c r="D217" s="17">
        <v>3642</v>
      </c>
      <c r="E217" s="17">
        <v>7089</v>
      </c>
      <c r="F217" s="17">
        <v>2324</v>
      </c>
      <c r="G217" s="17">
        <v>1093</v>
      </c>
      <c r="H217" s="17">
        <v>41</v>
      </c>
      <c r="I217" s="17">
        <v>184</v>
      </c>
    </row>
    <row r="218" spans="1:9" ht="24" customHeight="1" x14ac:dyDescent="0.25">
      <c r="A218" s="26" t="s">
        <v>474</v>
      </c>
      <c r="B218" s="25" t="s">
        <v>20</v>
      </c>
      <c r="C218" s="25" t="s">
        <v>20</v>
      </c>
      <c r="D218" s="25" t="s">
        <v>20</v>
      </c>
      <c r="E218" s="25" t="s">
        <v>20</v>
      </c>
      <c r="F218" s="25" t="s">
        <v>20</v>
      </c>
      <c r="G218" s="25" t="s">
        <v>20</v>
      </c>
      <c r="H218" s="25" t="s">
        <v>20</v>
      </c>
      <c r="I218" s="25" t="s">
        <v>20</v>
      </c>
    </row>
    <row r="219" spans="1:9" ht="15" customHeight="1" x14ac:dyDescent="0.25">
      <c r="A219" s="36" t="s">
        <v>475</v>
      </c>
      <c r="B219" s="17">
        <v>70</v>
      </c>
      <c r="C219" s="17">
        <v>322</v>
      </c>
      <c r="D219" s="17">
        <v>4</v>
      </c>
      <c r="E219" s="17">
        <v>11</v>
      </c>
      <c r="F219" s="17">
        <v>3</v>
      </c>
      <c r="G219" s="17" t="s">
        <v>304</v>
      </c>
      <c r="H219" s="17" t="s">
        <v>304</v>
      </c>
      <c r="I219" s="17" t="s">
        <v>304</v>
      </c>
    </row>
    <row r="220" spans="1:9" ht="15" customHeight="1" x14ac:dyDescent="0.25">
      <c r="A220" s="36" t="s">
        <v>469</v>
      </c>
      <c r="B220" s="17">
        <v>1099</v>
      </c>
      <c r="C220" s="17">
        <v>12628</v>
      </c>
      <c r="D220" s="17">
        <v>642</v>
      </c>
      <c r="E220" s="17">
        <v>1184</v>
      </c>
      <c r="F220" s="17">
        <v>388</v>
      </c>
      <c r="G220" s="17">
        <v>215</v>
      </c>
      <c r="H220" s="17">
        <v>16</v>
      </c>
      <c r="I220" s="17">
        <v>23</v>
      </c>
    </row>
    <row r="221" spans="1:9" ht="15" customHeight="1" x14ac:dyDescent="0.25">
      <c r="A221" s="36" t="s">
        <v>470</v>
      </c>
      <c r="B221" s="17">
        <v>1666</v>
      </c>
      <c r="C221" s="17">
        <v>34814</v>
      </c>
      <c r="D221" s="17">
        <v>3049</v>
      </c>
      <c r="E221" s="17">
        <v>5469</v>
      </c>
      <c r="F221" s="17">
        <v>1793</v>
      </c>
      <c r="G221" s="17">
        <v>1033</v>
      </c>
      <c r="H221" s="17">
        <v>56</v>
      </c>
      <c r="I221" s="17">
        <v>167</v>
      </c>
    </row>
    <row r="222" spans="1:9" ht="15" customHeight="1" x14ac:dyDescent="0.25">
      <c r="A222" s="38" t="s">
        <v>471</v>
      </c>
      <c r="B222" s="17">
        <v>2222</v>
      </c>
      <c r="C222" s="17">
        <v>35726</v>
      </c>
      <c r="D222" s="17">
        <v>3244</v>
      </c>
      <c r="E222" s="17">
        <v>6237</v>
      </c>
      <c r="F222" s="17">
        <v>2045</v>
      </c>
      <c r="G222" s="17">
        <v>990</v>
      </c>
      <c r="H222" s="17">
        <v>59</v>
      </c>
      <c r="I222" s="17">
        <v>151</v>
      </c>
    </row>
    <row r="223" spans="1:9" ht="27.95" customHeight="1" x14ac:dyDescent="0.25">
      <c r="A223" s="38" t="s">
        <v>476</v>
      </c>
      <c r="B223" s="17">
        <v>501</v>
      </c>
      <c r="C223" s="17">
        <v>3603</v>
      </c>
      <c r="D223" s="17">
        <v>24</v>
      </c>
      <c r="E223" s="17">
        <v>33</v>
      </c>
      <c r="F223" s="17">
        <v>11</v>
      </c>
      <c r="G223" s="17">
        <v>10</v>
      </c>
      <c r="H223" s="17" t="s">
        <v>304</v>
      </c>
      <c r="I223" s="17" t="s">
        <v>304</v>
      </c>
    </row>
    <row r="224" spans="1:9" ht="24" customHeight="1" x14ac:dyDescent="0.25">
      <c r="A224" s="26" t="s">
        <v>477</v>
      </c>
      <c r="B224" s="25" t="s">
        <v>20</v>
      </c>
      <c r="C224" s="25" t="s">
        <v>20</v>
      </c>
      <c r="D224" s="25" t="s">
        <v>20</v>
      </c>
      <c r="E224" s="25" t="s">
        <v>20</v>
      </c>
      <c r="F224" s="25" t="s">
        <v>20</v>
      </c>
      <c r="G224" s="25" t="s">
        <v>20</v>
      </c>
      <c r="H224" s="25" t="s">
        <v>20</v>
      </c>
      <c r="I224" s="25" t="s">
        <v>20</v>
      </c>
    </row>
    <row r="225" spans="1:9" ht="15" customHeight="1" x14ac:dyDescent="0.25">
      <c r="A225" s="36" t="s">
        <v>475</v>
      </c>
      <c r="B225" s="17">
        <v>2489</v>
      </c>
      <c r="C225" s="17">
        <v>24746</v>
      </c>
      <c r="D225" s="17">
        <v>1293</v>
      </c>
      <c r="E225" s="17">
        <v>2412</v>
      </c>
      <c r="F225" s="17">
        <v>791</v>
      </c>
      <c r="G225" s="17">
        <v>439</v>
      </c>
      <c r="H225" s="17">
        <v>42</v>
      </c>
      <c r="I225" s="17">
        <v>23</v>
      </c>
    </row>
    <row r="226" spans="1:9" ht="15" customHeight="1" x14ac:dyDescent="0.25">
      <c r="A226" s="36" t="s">
        <v>469</v>
      </c>
      <c r="B226" s="17">
        <v>2441</v>
      </c>
      <c r="C226" s="17">
        <v>50753</v>
      </c>
      <c r="D226" s="17">
        <v>4346</v>
      </c>
      <c r="E226" s="17">
        <v>8159</v>
      </c>
      <c r="F226" s="17">
        <v>2675</v>
      </c>
      <c r="G226" s="17">
        <v>1395</v>
      </c>
      <c r="H226" s="17">
        <v>72</v>
      </c>
      <c r="I226" s="17">
        <v>204</v>
      </c>
    </row>
    <row r="227" spans="1:9" ht="15" customHeight="1" x14ac:dyDescent="0.25">
      <c r="A227" s="36" t="s">
        <v>478</v>
      </c>
      <c r="B227" s="17">
        <v>202</v>
      </c>
      <c r="C227" s="17">
        <v>6926</v>
      </c>
      <c r="D227" s="17">
        <v>1018</v>
      </c>
      <c r="E227" s="17">
        <v>1715</v>
      </c>
      <c r="F227" s="17">
        <v>562</v>
      </c>
      <c r="G227" s="17">
        <v>342</v>
      </c>
      <c r="H227" s="17">
        <v>15</v>
      </c>
      <c r="I227" s="17">
        <v>99</v>
      </c>
    </row>
    <row r="228" spans="1:9" ht="27.95" customHeight="1" x14ac:dyDescent="0.25">
      <c r="A228" s="38" t="s">
        <v>479</v>
      </c>
      <c r="B228" s="17">
        <v>102</v>
      </c>
      <c r="C228" s="17">
        <v>2443</v>
      </c>
      <c r="D228" s="17">
        <v>306</v>
      </c>
      <c r="E228" s="17">
        <v>648</v>
      </c>
      <c r="F228" s="17">
        <v>213</v>
      </c>
      <c r="G228" s="17">
        <v>73</v>
      </c>
      <c r="H228" s="17" t="s">
        <v>304</v>
      </c>
      <c r="I228" s="17">
        <v>15</v>
      </c>
    </row>
    <row r="229" spans="1:9" ht="15" customHeight="1" x14ac:dyDescent="0.25">
      <c r="A229" s="38" t="s">
        <v>480</v>
      </c>
      <c r="B229" s="17">
        <v>323</v>
      </c>
      <c r="C229" s="17">
        <v>2225</v>
      </c>
      <c r="D229" s="17" t="s">
        <v>315</v>
      </c>
      <c r="E229" s="17" t="s">
        <v>315</v>
      </c>
      <c r="F229" s="17" t="s">
        <v>315</v>
      </c>
      <c r="G229" s="17" t="s">
        <v>315</v>
      </c>
      <c r="H229" s="17" t="s">
        <v>315</v>
      </c>
      <c r="I229" s="17" t="s">
        <v>315</v>
      </c>
    </row>
    <row r="230" spans="1:9" ht="33.950000000000003" customHeight="1" x14ac:dyDescent="0.25">
      <c r="A230" s="26" t="s">
        <v>481</v>
      </c>
      <c r="B230" s="25" t="s">
        <v>20</v>
      </c>
      <c r="C230" s="25" t="s">
        <v>20</v>
      </c>
      <c r="D230" s="25" t="s">
        <v>20</v>
      </c>
      <c r="E230" s="25" t="s">
        <v>20</v>
      </c>
      <c r="F230" s="25" t="s">
        <v>20</v>
      </c>
      <c r="G230" s="25" t="s">
        <v>20</v>
      </c>
      <c r="H230" s="25" t="s">
        <v>20</v>
      </c>
      <c r="I230" s="25" t="s">
        <v>20</v>
      </c>
    </row>
    <row r="231" spans="1:9" ht="15" customHeight="1" x14ac:dyDescent="0.25">
      <c r="A231" s="36" t="s">
        <v>482</v>
      </c>
      <c r="B231" s="17">
        <v>628</v>
      </c>
      <c r="C231" s="17">
        <v>11846</v>
      </c>
      <c r="D231" s="17">
        <v>899</v>
      </c>
      <c r="E231" s="17">
        <v>1870</v>
      </c>
      <c r="F231" s="17">
        <v>613</v>
      </c>
      <c r="G231" s="17">
        <v>247</v>
      </c>
      <c r="H231" s="17">
        <v>12</v>
      </c>
      <c r="I231" s="17">
        <v>27</v>
      </c>
    </row>
    <row r="232" spans="1:9" ht="15" customHeight="1" x14ac:dyDescent="0.25">
      <c r="A232" s="36" t="s">
        <v>483</v>
      </c>
      <c r="B232" s="17">
        <v>755</v>
      </c>
      <c r="C232" s="17">
        <v>8654</v>
      </c>
      <c r="D232" s="17">
        <v>615</v>
      </c>
      <c r="E232" s="17">
        <v>1106</v>
      </c>
      <c r="F232" s="17">
        <v>363</v>
      </c>
      <c r="G232" s="17">
        <v>244</v>
      </c>
      <c r="H232" s="17">
        <v>7</v>
      </c>
      <c r="I232" s="17" t="s">
        <v>304</v>
      </c>
    </row>
    <row r="233" spans="1:9" ht="15" customHeight="1" x14ac:dyDescent="0.25">
      <c r="A233" s="36" t="s">
        <v>484</v>
      </c>
      <c r="B233" s="17">
        <v>1247</v>
      </c>
      <c r="C233" s="17">
        <v>20766</v>
      </c>
      <c r="D233" s="17">
        <v>1572</v>
      </c>
      <c r="E233" s="17">
        <v>2824</v>
      </c>
      <c r="F233" s="17">
        <v>926</v>
      </c>
      <c r="G233" s="17">
        <v>545</v>
      </c>
      <c r="H233" s="17">
        <v>38</v>
      </c>
      <c r="I233" s="17">
        <v>63</v>
      </c>
    </row>
    <row r="234" spans="1:9" ht="15" customHeight="1" x14ac:dyDescent="0.25">
      <c r="A234" s="36" t="s">
        <v>452</v>
      </c>
      <c r="B234" s="17">
        <v>48</v>
      </c>
      <c r="C234" s="17">
        <v>5925</v>
      </c>
      <c r="D234" s="17">
        <v>804</v>
      </c>
      <c r="E234" s="17">
        <v>1068</v>
      </c>
      <c r="F234" s="17">
        <v>350</v>
      </c>
      <c r="G234" s="17">
        <v>108</v>
      </c>
      <c r="H234" s="17">
        <v>6</v>
      </c>
      <c r="I234" s="17">
        <v>340</v>
      </c>
    </row>
    <row r="235" spans="1:9" ht="15" customHeight="1" x14ac:dyDescent="0.25">
      <c r="A235" s="36" t="s">
        <v>485</v>
      </c>
      <c r="B235" s="17">
        <v>544</v>
      </c>
      <c r="C235" s="17">
        <v>22443</v>
      </c>
      <c r="D235" s="17">
        <v>2262</v>
      </c>
      <c r="E235" s="17">
        <v>3640</v>
      </c>
      <c r="F235" s="17">
        <v>1193</v>
      </c>
      <c r="G235" s="17">
        <v>984</v>
      </c>
      <c r="H235" s="17">
        <v>80</v>
      </c>
      <c r="I235" s="17" t="s">
        <v>304</v>
      </c>
    </row>
    <row r="236" spans="1:9" ht="15" customHeight="1" x14ac:dyDescent="0.25">
      <c r="A236" s="36" t="s">
        <v>486</v>
      </c>
      <c r="B236" s="17">
        <v>2802</v>
      </c>
      <c r="C236" s="17">
        <v>49188</v>
      </c>
      <c r="D236" s="17">
        <v>4083</v>
      </c>
      <c r="E236" s="17">
        <v>8028</v>
      </c>
      <c r="F236" s="17">
        <v>2632</v>
      </c>
      <c r="G236" s="17">
        <v>1360</v>
      </c>
      <c r="H236" s="17">
        <v>46</v>
      </c>
      <c r="I236" s="17">
        <v>45</v>
      </c>
    </row>
    <row r="237" spans="1:9" ht="15" customHeight="1" x14ac:dyDescent="0.25">
      <c r="A237" s="36" t="s">
        <v>175</v>
      </c>
      <c r="B237" s="17">
        <v>62</v>
      </c>
      <c r="C237" s="17">
        <v>1574</v>
      </c>
      <c r="D237" s="17">
        <v>191</v>
      </c>
      <c r="E237" s="17">
        <v>399</v>
      </c>
      <c r="F237" s="17">
        <v>131</v>
      </c>
      <c r="G237" s="17">
        <v>54</v>
      </c>
      <c r="H237" s="17" t="s">
        <v>304</v>
      </c>
      <c r="I237" s="17" t="s">
        <v>304</v>
      </c>
    </row>
    <row r="238" spans="1:9" ht="33.950000000000003" customHeight="1" x14ac:dyDescent="0.25">
      <c r="A238" s="26" t="s">
        <v>487</v>
      </c>
      <c r="B238" s="25" t="s">
        <v>20</v>
      </c>
      <c r="C238" s="25" t="s">
        <v>20</v>
      </c>
      <c r="D238" s="25" t="s">
        <v>20</v>
      </c>
      <c r="E238" s="25" t="s">
        <v>20</v>
      </c>
      <c r="F238" s="25" t="s">
        <v>20</v>
      </c>
      <c r="G238" s="25" t="s">
        <v>20</v>
      </c>
      <c r="H238" s="25" t="s">
        <v>20</v>
      </c>
      <c r="I238" s="25" t="s">
        <v>20</v>
      </c>
    </row>
    <row r="239" spans="1:9" ht="27.95" customHeight="1" x14ac:dyDescent="0.25">
      <c r="A239" s="36" t="s">
        <v>488</v>
      </c>
      <c r="B239" s="17">
        <v>1546</v>
      </c>
      <c r="C239" s="17">
        <v>14765</v>
      </c>
      <c r="D239" s="17">
        <v>1086</v>
      </c>
      <c r="E239" s="17">
        <v>1941</v>
      </c>
      <c r="F239" s="17">
        <v>636</v>
      </c>
      <c r="G239" s="17">
        <v>416</v>
      </c>
      <c r="H239" s="17">
        <v>15</v>
      </c>
      <c r="I239" s="17" t="s">
        <v>304</v>
      </c>
    </row>
    <row r="240" spans="1:9" ht="15" customHeight="1" x14ac:dyDescent="0.25">
      <c r="A240" s="36" t="s">
        <v>482</v>
      </c>
      <c r="B240" s="17">
        <v>692</v>
      </c>
      <c r="C240" s="17">
        <v>12538</v>
      </c>
      <c r="D240" s="17">
        <v>939</v>
      </c>
      <c r="E240" s="17">
        <v>1966</v>
      </c>
      <c r="F240" s="17">
        <v>644</v>
      </c>
      <c r="G240" s="17">
        <v>257</v>
      </c>
      <c r="H240" s="17">
        <v>12</v>
      </c>
      <c r="I240" s="17">
        <v>26</v>
      </c>
    </row>
    <row r="241" spans="1:9" ht="15" customHeight="1" x14ac:dyDescent="0.25">
      <c r="A241" s="36" t="s">
        <v>489</v>
      </c>
      <c r="B241" s="17">
        <v>709</v>
      </c>
      <c r="C241" s="17">
        <v>12420</v>
      </c>
      <c r="D241" s="17">
        <v>1013</v>
      </c>
      <c r="E241" s="17">
        <v>1665</v>
      </c>
      <c r="F241" s="17">
        <v>546</v>
      </c>
      <c r="G241" s="17">
        <v>374</v>
      </c>
      <c r="H241" s="17">
        <v>37</v>
      </c>
      <c r="I241" s="17">
        <v>56</v>
      </c>
    </row>
    <row r="242" spans="1:9" ht="15" customHeight="1" x14ac:dyDescent="0.25">
      <c r="A242" s="36" t="s">
        <v>453</v>
      </c>
      <c r="B242" s="17">
        <v>54</v>
      </c>
      <c r="C242" s="17">
        <v>4608</v>
      </c>
      <c r="D242" s="17">
        <v>665</v>
      </c>
      <c r="E242" s="17">
        <v>890</v>
      </c>
      <c r="F242" s="17">
        <v>292</v>
      </c>
      <c r="G242" s="17">
        <v>133</v>
      </c>
      <c r="H242" s="17">
        <v>4</v>
      </c>
      <c r="I242" s="17">
        <v>236</v>
      </c>
    </row>
    <row r="243" spans="1:9" ht="15" customHeight="1" x14ac:dyDescent="0.25">
      <c r="A243" s="36" t="s">
        <v>490</v>
      </c>
      <c r="B243" s="17">
        <v>163</v>
      </c>
      <c r="C243" s="17">
        <v>17041</v>
      </c>
      <c r="D243" s="17">
        <v>1853</v>
      </c>
      <c r="E243" s="17">
        <v>3417</v>
      </c>
      <c r="F243" s="17">
        <v>1120</v>
      </c>
      <c r="G243" s="17">
        <v>598</v>
      </c>
      <c r="H243" s="17">
        <v>41</v>
      </c>
      <c r="I243" s="17">
        <v>93</v>
      </c>
    </row>
    <row r="244" spans="1:9" ht="15" customHeight="1" x14ac:dyDescent="0.25">
      <c r="A244" s="36" t="s">
        <v>491</v>
      </c>
      <c r="B244" s="17">
        <v>1909</v>
      </c>
      <c r="C244" s="17">
        <v>45153</v>
      </c>
      <c r="D244" s="17">
        <v>3972</v>
      </c>
      <c r="E244" s="17">
        <v>7563</v>
      </c>
      <c r="F244" s="17">
        <v>2480</v>
      </c>
      <c r="G244" s="17">
        <v>1318</v>
      </c>
      <c r="H244" s="17">
        <v>62</v>
      </c>
      <c r="I244" s="17">
        <v>112</v>
      </c>
    </row>
    <row r="245" spans="1:9" ht="15" customHeight="1" x14ac:dyDescent="0.25">
      <c r="A245" s="36" t="s">
        <v>492</v>
      </c>
      <c r="B245" s="17">
        <v>109</v>
      </c>
      <c r="C245" s="17">
        <v>1918</v>
      </c>
      <c r="D245" s="17">
        <v>176</v>
      </c>
      <c r="E245" s="17">
        <v>299</v>
      </c>
      <c r="F245" s="17">
        <v>98</v>
      </c>
      <c r="G245" s="17">
        <v>71</v>
      </c>
      <c r="H245" s="17">
        <v>1</v>
      </c>
      <c r="I245" s="17" t="s">
        <v>304</v>
      </c>
    </row>
    <row r="246" spans="1:9" ht="15" customHeight="1" x14ac:dyDescent="0.25">
      <c r="A246" s="36" t="s">
        <v>175</v>
      </c>
      <c r="B246" s="17" t="s">
        <v>304</v>
      </c>
      <c r="C246" s="17">
        <v>328</v>
      </c>
      <c r="D246" s="17">
        <v>45</v>
      </c>
      <c r="E246" s="17">
        <v>98</v>
      </c>
      <c r="F246" s="17">
        <v>32</v>
      </c>
      <c r="G246" s="17">
        <v>10</v>
      </c>
      <c r="H246" s="17" t="s">
        <v>304</v>
      </c>
      <c r="I246" s="17" t="s">
        <v>304</v>
      </c>
    </row>
    <row r="247" spans="1:9" ht="33.950000000000003" customHeight="1" x14ac:dyDescent="0.25">
      <c r="A247" s="26" t="s">
        <v>493</v>
      </c>
      <c r="B247" s="25" t="s">
        <v>20</v>
      </c>
      <c r="C247" s="25" t="s">
        <v>20</v>
      </c>
      <c r="D247" s="25" t="s">
        <v>20</v>
      </c>
      <c r="E247" s="25" t="s">
        <v>20</v>
      </c>
      <c r="F247" s="25" t="s">
        <v>20</v>
      </c>
      <c r="G247" s="25" t="s">
        <v>20</v>
      </c>
      <c r="H247" s="25" t="s">
        <v>20</v>
      </c>
      <c r="I247" s="25" t="s">
        <v>20</v>
      </c>
    </row>
    <row r="248" spans="1:9" ht="15" customHeight="1" x14ac:dyDescent="0.25">
      <c r="A248" s="36" t="s">
        <v>52</v>
      </c>
      <c r="B248" s="17">
        <v>1874</v>
      </c>
      <c r="C248" s="17">
        <v>27558</v>
      </c>
      <c r="D248" s="17">
        <v>2164</v>
      </c>
      <c r="E248" s="17">
        <v>4035</v>
      </c>
      <c r="F248" s="17">
        <v>1323</v>
      </c>
      <c r="G248" s="17">
        <v>790</v>
      </c>
      <c r="H248" s="17">
        <v>51</v>
      </c>
      <c r="I248" s="17" t="s">
        <v>304</v>
      </c>
    </row>
    <row r="249" spans="1:9" ht="15" customHeight="1" x14ac:dyDescent="0.25">
      <c r="A249" s="36" t="s">
        <v>53</v>
      </c>
      <c r="B249" s="17">
        <v>1971</v>
      </c>
      <c r="C249" s="17">
        <v>30702</v>
      </c>
      <c r="D249" s="17">
        <v>2521</v>
      </c>
      <c r="E249" s="17">
        <v>4633</v>
      </c>
      <c r="F249" s="17">
        <v>1519</v>
      </c>
      <c r="G249" s="17">
        <v>882</v>
      </c>
      <c r="H249" s="17">
        <v>57</v>
      </c>
      <c r="I249" s="17">
        <v>63</v>
      </c>
    </row>
    <row r="250" spans="1:9" ht="24" customHeight="1" x14ac:dyDescent="0.25">
      <c r="A250" s="26" t="s">
        <v>494</v>
      </c>
      <c r="B250" s="25" t="s">
        <v>20</v>
      </c>
      <c r="C250" s="25" t="s">
        <v>20</v>
      </c>
      <c r="D250" s="25" t="s">
        <v>20</v>
      </c>
      <c r="E250" s="25" t="s">
        <v>20</v>
      </c>
      <c r="F250" s="25" t="s">
        <v>20</v>
      </c>
      <c r="G250" s="25" t="s">
        <v>20</v>
      </c>
      <c r="H250" s="25" t="s">
        <v>20</v>
      </c>
      <c r="I250" s="25" t="s">
        <v>20</v>
      </c>
    </row>
    <row r="251" spans="1:9" ht="15" customHeight="1" x14ac:dyDescent="0.25">
      <c r="A251" s="36" t="s">
        <v>495</v>
      </c>
      <c r="B251" s="17">
        <v>3348</v>
      </c>
      <c r="C251" s="17">
        <v>47534</v>
      </c>
      <c r="D251" s="17">
        <v>4210</v>
      </c>
      <c r="E251" s="17">
        <v>7577</v>
      </c>
      <c r="F251" s="17">
        <v>2484</v>
      </c>
      <c r="G251" s="17">
        <v>1414</v>
      </c>
      <c r="H251" s="17">
        <v>85</v>
      </c>
      <c r="I251" s="17">
        <v>227</v>
      </c>
    </row>
    <row r="252" spans="1:9" ht="15" customHeight="1" x14ac:dyDescent="0.25">
      <c r="A252" s="36" t="s">
        <v>496</v>
      </c>
      <c r="B252" s="17">
        <v>690</v>
      </c>
      <c r="C252" s="17">
        <v>12688</v>
      </c>
      <c r="D252" s="17">
        <v>832</v>
      </c>
      <c r="E252" s="17">
        <v>1643</v>
      </c>
      <c r="F252" s="17">
        <v>539</v>
      </c>
      <c r="G252" s="17">
        <v>257</v>
      </c>
      <c r="H252" s="17">
        <v>13</v>
      </c>
      <c r="I252" s="17">
        <v>23</v>
      </c>
    </row>
    <row r="253" spans="1:9" ht="27.95" customHeight="1" x14ac:dyDescent="0.25">
      <c r="A253" s="36" t="s">
        <v>497</v>
      </c>
      <c r="B253" s="17">
        <v>385</v>
      </c>
      <c r="C253" s="17">
        <v>18793</v>
      </c>
      <c r="D253" s="17">
        <v>1756</v>
      </c>
      <c r="E253" s="17">
        <v>3367</v>
      </c>
      <c r="F253" s="17">
        <v>1104</v>
      </c>
      <c r="G253" s="17">
        <v>539</v>
      </c>
      <c r="H253" s="17">
        <v>27</v>
      </c>
      <c r="I253" s="17">
        <v>86</v>
      </c>
    </row>
    <row r="254" spans="1:9" ht="33.950000000000003" customHeight="1" x14ac:dyDescent="0.25">
      <c r="A254" s="26" t="s">
        <v>498</v>
      </c>
      <c r="B254" s="25" t="s">
        <v>20</v>
      </c>
      <c r="C254" s="25" t="s">
        <v>20</v>
      </c>
      <c r="D254" s="25" t="s">
        <v>20</v>
      </c>
      <c r="E254" s="25" t="s">
        <v>20</v>
      </c>
      <c r="F254" s="25" t="s">
        <v>20</v>
      </c>
      <c r="G254" s="25" t="s">
        <v>20</v>
      </c>
      <c r="H254" s="25" t="s">
        <v>20</v>
      </c>
      <c r="I254" s="25" t="s">
        <v>20</v>
      </c>
    </row>
    <row r="255" spans="1:9" ht="15" customHeight="1" x14ac:dyDescent="0.25">
      <c r="A255" s="36" t="s">
        <v>499</v>
      </c>
      <c r="B255" s="17">
        <v>1826</v>
      </c>
      <c r="C255" s="17">
        <v>38406</v>
      </c>
      <c r="D255" s="17">
        <v>3540</v>
      </c>
      <c r="E255" s="17">
        <v>6366</v>
      </c>
      <c r="F255" s="17">
        <v>2087</v>
      </c>
      <c r="G255" s="17">
        <v>1199</v>
      </c>
      <c r="H255" s="17">
        <v>71</v>
      </c>
      <c r="I255" s="17">
        <v>183</v>
      </c>
    </row>
    <row r="256" spans="1:9" ht="15" customHeight="1" x14ac:dyDescent="0.25">
      <c r="A256" s="36" t="s">
        <v>500</v>
      </c>
      <c r="B256" s="17">
        <v>4649</v>
      </c>
      <c r="C256" s="17">
        <v>80081</v>
      </c>
      <c r="D256" s="17">
        <v>6714</v>
      </c>
      <c r="E256" s="17">
        <v>12461</v>
      </c>
      <c r="F256" s="17">
        <v>4085</v>
      </c>
      <c r="G256" s="17">
        <v>2166</v>
      </c>
      <c r="H256" s="17">
        <v>127</v>
      </c>
      <c r="I256" s="17">
        <v>336</v>
      </c>
    </row>
    <row r="257" spans="1:9" ht="15" customHeight="1" x14ac:dyDescent="0.25">
      <c r="A257" s="36" t="s">
        <v>501</v>
      </c>
      <c r="B257" s="17">
        <v>2302</v>
      </c>
      <c r="C257" s="17">
        <v>53816</v>
      </c>
      <c r="D257" s="17">
        <v>5094</v>
      </c>
      <c r="E257" s="17">
        <v>9254</v>
      </c>
      <c r="F257" s="17">
        <v>3034</v>
      </c>
      <c r="G257" s="17">
        <v>1672</v>
      </c>
      <c r="H257" s="17">
        <v>89</v>
      </c>
      <c r="I257" s="17">
        <v>299</v>
      </c>
    </row>
    <row r="258" spans="1:9" ht="15" customHeight="1" x14ac:dyDescent="0.25">
      <c r="A258" s="36" t="s">
        <v>502</v>
      </c>
      <c r="B258" s="17">
        <v>525</v>
      </c>
      <c r="C258" s="17">
        <v>23396</v>
      </c>
      <c r="D258" s="17">
        <v>2187</v>
      </c>
      <c r="E258" s="17">
        <v>3976</v>
      </c>
      <c r="F258" s="17">
        <v>1303</v>
      </c>
      <c r="G258" s="17">
        <v>706</v>
      </c>
      <c r="H258" s="17">
        <v>50</v>
      </c>
      <c r="I258" s="17">
        <v>128</v>
      </c>
    </row>
    <row r="259" spans="1:9" ht="15" customHeight="1" x14ac:dyDescent="0.25">
      <c r="A259" s="36" t="s">
        <v>503</v>
      </c>
      <c r="B259" s="17">
        <v>905</v>
      </c>
      <c r="C259" s="17">
        <v>28059</v>
      </c>
      <c r="D259" s="17">
        <v>2695</v>
      </c>
      <c r="E259" s="17">
        <v>4977</v>
      </c>
      <c r="F259" s="17">
        <v>1632</v>
      </c>
      <c r="G259" s="17">
        <v>884</v>
      </c>
      <c r="H259" s="17">
        <v>42</v>
      </c>
      <c r="I259" s="17">
        <v>136</v>
      </c>
    </row>
    <row r="260" spans="1:9" ht="15" customHeight="1" x14ac:dyDescent="0.25">
      <c r="A260" s="36" t="s">
        <v>504</v>
      </c>
      <c r="B260" s="17">
        <v>473</v>
      </c>
      <c r="C260" s="17">
        <v>22071</v>
      </c>
      <c r="D260" s="17">
        <v>2363</v>
      </c>
      <c r="E260" s="17">
        <v>4318</v>
      </c>
      <c r="F260" s="17">
        <v>1416</v>
      </c>
      <c r="G260" s="17">
        <v>762</v>
      </c>
      <c r="H260" s="17">
        <v>29</v>
      </c>
      <c r="I260" s="17">
        <v>156</v>
      </c>
    </row>
    <row r="261" spans="1:9" ht="15" customHeight="1" x14ac:dyDescent="0.25">
      <c r="A261" s="36" t="s">
        <v>175</v>
      </c>
      <c r="B261" s="17">
        <v>10</v>
      </c>
      <c r="C261" s="17">
        <v>446</v>
      </c>
      <c r="D261" s="17">
        <v>59</v>
      </c>
      <c r="E261" s="17">
        <v>99</v>
      </c>
      <c r="F261" s="17">
        <v>33</v>
      </c>
      <c r="G261" s="17">
        <v>15</v>
      </c>
      <c r="H261" s="17" t="s">
        <v>304</v>
      </c>
      <c r="I261" s="17" t="s">
        <v>304</v>
      </c>
    </row>
    <row r="262" spans="1:9" ht="33.950000000000003" customHeight="1" x14ac:dyDescent="0.25">
      <c r="A262" s="26" t="s">
        <v>505</v>
      </c>
      <c r="B262" s="25" t="s">
        <v>20</v>
      </c>
      <c r="C262" s="25" t="s">
        <v>20</v>
      </c>
      <c r="D262" s="25" t="s">
        <v>20</v>
      </c>
      <c r="E262" s="25" t="s">
        <v>20</v>
      </c>
      <c r="F262" s="25" t="s">
        <v>20</v>
      </c>
      <c r="G262" s="25" t="s">
        <v>20</v>
      </c>
      <c r="H262" s="25" t="s">
        <v>20</v>
      </c>
      <c r="I262" s="25" t="s">
        <v>20</v>
      </c>
    </row>
    <row r="263" spans="1:9" ht="15" customHeight="1" x14ac:dyDescent="0.25">
      <c r="A263" s="36" t="s">
        <v>506</v>
      </c>
      <c r="B263" s="17">
        <v>3984</v>
      </c>
      <c r="C263" s="17">
        <v>73645</v>
      </c>
      <c r="D263" s="17">
        <v>6471</v>
      </c>
      <c r="E263" s="17">
        <v>11964</v>
      </c>
      <c r="F263" s="17">
        <v>3923</v>
      </c>
      <c r="G263" s="17">
        <v>2105</v>
      </c>
      <c r="H263" s="17">
        <v>118</v>
      </c>
      <c r="I263" s="17">
        <v>325</v>
      </c>
    </row>
    <row r="264" spans="1:9" ht="15" customHeight="1" x14ac:dyDescent="0.25">
      <c r="A264" s="13" t="s">
        <v>507</v>
      </c>
      <c r="B264" s="17">
        <v>811</v>
      </c>
      <c r="C264" s="17">
        <v>28361</v>
      </c>
      <c r="D264" s="17">
        <v>3525</v>
      </c>
      <c r="E264" s="17">
        <v>6309</v>
      </c>
      <c r="F264" s="17">
        <v>2069</v>
      </c>
      <c r="G264" s="17">
        <v>1249</v>
      </c>
      <c r="H264" s="17">
        <v>53</v>
      </c>
      <c r="I264" s="17">
        <v>154</v>
      </c>
    </row>
    <row r="265" spans="1:9" ht="15" customHeight="1" x14ac:dyDescent="0.25">
      <c r="A265" s="13" t="s">
        <v>508</v>
      </c>
      <c r="B265" s="17">
        <v>915</v>
      </c>
      <c r="C265" s="17">
        <v>28719</v>
      </c>
      <c r="D265" s="17">
        <v>3316</v>
      </c>
      <c r="E265" s="17">
        <v>6061</v>
      </c>
      <c r="F265" s="17">
        <v>1987</v>
      </c>
      <c r="G265" s="17">
        <v>1117</v>
      </c>
      <c r="H265" s="17">
        <v>48</v>
      </c>
      <c r="I265" s="17">
        <v>163</v>
      </c>
    </row>
    <row r="266" spans="1:9" ht="15" customHeight="1" x14ac:dyDescent="0.25">
      <c r="A266" s="13" t="s">
        <v>509</v>
      </c>
      <c r="B266" s="17">
        <v>78</v>
      </c>
      <c r="C266" s="17">
        <v>4171</v>
      </c>
      <c r="D266" s="17">
        <v>530</v>
      </c>
      <c r="E266" s="17">
        <v>1019</v>
      </c>
      <c r="F266" s="17">
        <v>334</v>
      </c>
      <c r="G266" s="17">
        <v>175</v>
      </c>
      <c r="H266" s="17">
        <v>5</v>
      </c>
      <c r="I266" s="17">
        <v>15</v>
      </c>
    </row>
    <row r="267" spans="1:9" ht="15" customHeight="1" x14ac:dyDescent="0.25">
      <c r="A267" s="13" t="s">
        <v>510</v>
      </c>
      <c r="B267" s="17">
        <v>846</v>
      </c>
      <c r="C267" s="17">
        <v>32734</v>
      </c>
      <c r="D267" s="17">
        <v>3731</v>
      </c>
      <c r="E267" s="17">
        <v>6796</v>
      </c>
      <c r="F267" s="17">
        <v>2228</v>
      </c>
      <c r="G267" s="17">
        <v>1239</v>
      </c>
      <c r="H267" s="17">
        <v>51</v>
      </c>
      <c r="I267" s="17">
        <v>213</v>
      </c>
    </row>
    <row r="268" spans="1:9" ht="15" customHeight="1" x14ac:dyDescent="0.25">
      <c r="A268" s="13" t="s">
        <v>511</v>
      </c>
      <c r="B268" s="17">
        <v>3388</v>
      </c>
      <c r="C268" s="17">
        <v>62381</v>
      </c>
      <c r="D268" s="17">
        <v>5183</v>
      </c>
      <c r="E268" s="17">
        <v>9482</v>
      </c>
      <c r="F268" s="17">
        <v>3109</v>
      </c>
      <c r="G268" s="17">
        <v>1688</v>
      </c>
      <c r="H268" s="17">
        <v>106</v>
      </c>
      <c r="I268" s="17">
        <v>279</v>
      </c>
    </row>
    <row r="269" spans="1:9" ht="15" customHeight="1" x14ac:dyDescent="0.25">
      <c r="A269" s="13" t="s">
        <v>512</v>
      </c>
      <c r="B269" s="17">
        <v>960</v>
      </c>
      <c r="C269" s="17">
        <v>43936</v>
      </c>
      <c r="D269" s="17">
        <v>4178</v>
      </c>
      <c r="E269" s="17">
        <v>7723</v>
      </c>
      <c r="F269" s="17">
        <v>2532</v>
      </c>
      <c r="G269" s="17">
        <v>1295</v>
      </c>
      <c r="H269" s="17">
        <v>71</v>
      </c>
      <c r="I269" s="17">
        <v>280</v>
      </c>
    </row>
    <row r="270" spans="1:9" ht="15" customHeight="1" x14ac:dyDescent="0.25">
      <c r="A270" s="36" t="s">
        <v>513</v>
      </c>
      <c r="B270" s="17">
        <v>1573</v>
      </c>
      <c r="C270" s="17">
        <v>13448</v>
      </c>
      <c r="D270" s="17">
        <v>492</v>
      </c>
      <c r="E270" s="17">
        <v>970</v>
      </c>
      <c r="F270" s="17">
        <v>318</v>
      </c>
      <c r="G270" s="17">
        <v>143</v>
      </c>
      <c r="H270" s="17">
        <v>16</v>
      </c>
      <c r="I270" s="17">
        <v>15</v>
      </c>
    </row>
    <row r="271" spans="1:9" ht="33.950000000000003" customHeight="1" x14ac:dyDescent="0.25">
      <c r="A271" s="26" t="s">
        <v>514</v>
      </c>
      <c r="B271" s="25" t="s">
        <v>20</v>
      </c>
      <c r="C271" s="25" t="s">
        <v>20</v>
      </c>
      <c r="D271" s="25" t="s">
        <v>20</v>
      </c>
      <c r="E271" s="25" t="s">
        <v>20</v>
      </c>
      <c r="F271" s="25" t="s">
        <v>20</v>
      </c>
      <c r="G271" s="25" t="s">
        <v>20</v>
      </c>
      <c r="H271" s="25" t="s">
        <v>20</v>
      </c>
      <c r="I271" s="25" t="s">
        <v>20</v>
      </c>
    </row>
    <row r="272" spans="1:9" ht="15" customHeight="1" x14ac:dyDescent="0.25">
      <c r="A272" s="36" t="s">
        <v>515</v>
      </c>
      <c r="B272" s="17">
        <v>3977</v>
      </c>
      <c r="C272" s="17">
        <v>77063</v>
      </c>
      <c r="D272" s="17">
        <v>6586</v>
      </c>
      <c r="E272" s="17">
        <v>12252</v>
      </c>
      <c r="F272" s="17">
        <v>4017</v>
      </c>
      <c r="G272" s="17">
        <v>2112</v>
      </c>
      <c r="H272" s="17">
        <v>120</v>
      </c>
      <c r="I272" s="17">
        <v>336</v>
      </c>
    </row>
    <row r="273" spans="1:9" ht="15" customHeight="1" x14ac:dyDescent="0.25">
      <c r="A273" s="13" t="s">
        <v>516</v>
      </c>
      <c r="B273" s="17">
        <v>3847</v>
      </c>
      <c r="C273" s="17">
        <v>76160</v>
      </c>
      <c r="D273" s="17">
        <v>6523</v>
      </c>
      <c r="E273" s="17">
        <v>12130</v>
      </c>
      <c r="F273" s="17">
        <v>3977</v>
      </c>
      <c r="G273" s="17">
        <v>2090</v>
      </c>
      <c r="H273" s="17">
        <v>119</v>
      </c>
      <c r="I273" s="17">
        <v>336</v>
      </c>
    </row>
    <row r="274" spans="1:9" ht="15" customHeight="1" x14ac:dyDescent="0.25">
      <c r="A274" s="13" t="s">
        <v>517</v>
      </c>
      <c r="B274" s="17">
        <v>911</v>
      </c>
      <c r="C274" s="17">
        <v>30946</v>
      </c>
      <c r="D274" s="17">
        <v>2942</v>
      </c>
      <c r="E274" s="17">
        <v>5445</v>
      </c>
      <c r="F274" s="17">
        <v>1785</v>
      </c>
      <c r="G274" s="17">
        <v>887</v>
      </c>
      <c r="H274" s="17">
        <v>49</v>
      </c>
      <c r="I274" s="17">
        <v>221</v>
      </c>
    </row>
    <row r="275" spans="1:9" ht="15" customHeight="1" x14ac:dyDescent="0.25">
      <c r="A275" s="37" t="s">
        <v>518</v>
      </c>
      <c r="B275" s="17">
        <v>2730</v>
      </c>
      <c r="C275" s="17">
        <v>63486</v>
      </c>
      <c r="D275" s="17">
        <v>5466</v>
      </c>
      <c r="E275" s="17">
        <v>10073</v>
      </c>
      <c r="F275" s="17">
        <v>3303</v>
      </c>
      <c r="G275" s="17">
        <v>1755</v>
      </c>
      <c r="H275" s="17">
        <v>100</v>
      </c>
      <c r="I275" s="17">
        <v>308</v>
      </c>
    </row>
    <row r="276" spans="1:9" ht="15" customHeight="1" x14ac:dyDescent="0.25">
      <c r="A276" s="37" t="s">
        <v>519</v>
      </c>
      <c r="B276" s="17">
        <v>1748</v>
      </c>
      <c r="C276" s="17">
        <v>53369</v>
      </c>
      <c r="D276" s="17">
        <v>4784</v>
      </c>
      <c r="E276" s="17">
        <v>9041</v>
      </c>
      <c r="F276" s="17">
        <v>2964</v>
      </c>
      <c r="G276" s="17">
        <v>1485</v>
      </c>
      <c r="H276" s="17">
        <v>92</v>
      </c>
      <c r="I276" s="17">
        <v>243</v>
      </c>
    </row>
    <row r="277" spans="1:9" ht="15" customHeight="1" x14ac:dyDescent="0.25">
      <c r="A277" s="37" t="s">
        <v>520</v>
      </c>
      <c r="B277" s="17">
        <v>2339</v>
      </c>
      <c r="C277" s="17">
        <v>54256</v>
      </c>
      <c r="D277" s="17">
        <v>4795</v>
      </c>
      <c r="E277" s="17">
        <v>8910</v>
      </c>
      <c r="F277" s="17">
        <v>2921</v>
      </c>
      <c r="G277" s="17">
        <v>1509</v>
      </c>
      <c r="H277" s="17">
        <v>86</v>
      </c>
      <c r="I277" s="17">
        <v>278</v>
      </c>
    </row>
    <row r="278" spans="1:9" ht="15" customHeight="1" x14ac:dyDescent="0.25">
      <c r="A278" s="37" t="s">
        <v>521</v>
      </c>
      <c r="B278" s="17">
        <v>2187</v>
      </c>
      <c r="C278" s="17">
        <v>36235</v>
      </c>
      <c r="D278" s="17">
        <v>2903</v>
      </c>
      <c r="E278" s="17">
        <v>5449</v>
      </c>
      <c r="F278" s="17">
        <v>1787</v>
      </c>
      <c r="G278" s="17">
        <v>955</v>
      </c>
      <c r="H278" s="17">
        <v>59</v>
      </c>
      <c r="I278" s="17">
        <v>103</v>
      </c>
    </row>
    <row r="279" spans="1:9" ht="15" customHeight="1" x14ac:dyDescent="0.25">
      <c r="A279" s="37" t="s">
        <v>522</v>
      </c>
      <c r="B279" s="17">
        <v>3185</v>
      </c>
      <c r="C279" s="17">
        <v>66682</v>
      </c>
      <c r="D279" s="17">
        <v>5706</v>
      </c>
      <c r="E279" s="17">
        <v>10712</v>
      </c>
      <c r="F279" s="17">
        <v>3512</v>
      </c>
      <c r="G279" s="17">
        <v>1823</v>
      </c>
      <c r="H279" s="17">
        <v>104</v>
      </c>
      <c r="I279" s="17">
        <v>268</v>
      </c>
    </row>
    <row r="280" spans="1:9" ht="15" customHeight="1" x14ac:dyDescent="0.25">
      <c r="A280" s="37" t="s">
        <v>523</v>
      </c>
      <c r="B280" s="17">
        <v>2163</v>
      </c>
      <c r="C280" s="17">
        <v>59277</v>
      </c>
      <c r="D280" s="17">
        <v>5110</v>
      </c>
      <c r="E280" s="17">
        <v>9451</v>
      </c>
      <c r="F280" s="17">
        <v>3099</v>
      </c>
      <c r="G280" s="17">
        <v>1597</v>
      </c>
      <c r="H280" s="17">
        <v>101</v>
      </c>
      <c r="I280" s="17">
        <v>312</v>
      </c>
    </row>
    <row r="281" spans="1:9" ht="24" customHeight="1" x14ac:dyDescent="0.25">
      <c r="A281" s="26" t="s">
        <v>524</v>
      </c>
      <c r="B281" s="25" t="s">
        <v>20</v>
      </c>
      <c r="C281" s="25" t="s">
        <v>20</v>
      </c>
      <c r="D281" s="25" t="s">
        <v>20</v>
      </c>
      <c r="E281" s="25" t="s">
        <v>20</v>
      </c>
      <c r="F281" s="25" t="s">
        <v>20</v>
      </c>
      <c r="G281" s="25" t="s">
        <v>20</v>
      </c>
      <c r="H281" s="25" t="s">
        <v>20</v>
      </c>
      <c r="I281" s="25" t="s">
        <v>20</v>
      </c>
    </row>
    <row r="282" spans="1:9" ht="15" customHeight="1" x14ac:dyDescent="0.25">
      <c r="A282" s="36" t="s">
        <v>525</v>
      </c>
      <c r="B282" s="17">
        <v>1581</v>
      </c>
      <c r="C282" s="17">
        <v>10030</v>
      </c>
      <c r="D282" s="17">
        <v>377</v>
      </c>
      <c r="E282" s="17">
        <v>681</v>
      </c>
      <c r="F282" s="17">
        <v>223</v>
      </c>
      <c r="G282" s="17">
        <v>136</v>
      </c>
      <c r="H282" s="17">
        <v>13</v>
      </c>
      <c r="I282" s="17" t="s">
        <v>304</v>
      </c>
    </row>
    <row r="283" spans="1:9" ht="15" customHeight="1" x14ac:dyDescent="0.25">
      <c r="A283" s="36" t="s">
        <v>526</v>
      </c>
      <c r="B283" s="17">
        <v>2039</v>
      </c>
      <c r="C283" s="17">
        <v>15669</v>
      </c>
      <c r="D283" s="17">
        <v>1184</v>
      </c>
      <c r="E283" s="17">
        <v>2134</v>
      </c>
      <c r="F283" s="17">
        <v>700</v>
      </c>
      <c r="G283" s="17">
        <v>453</v>
      </c>
      <c r="H283" s="17">
        <v>27</v>
      </c>
      <c r="I283" s="17" t="s">
        <v>304</v>
      </c>
    </row>
    <row r="284" spans="1:9" ht="15" customHeight="1" x14ac:dyDescent="0.25">
      <c r="A284" s="36" t="s">
        <v>377</v>
      </c>
      <c r="B284" s="17">
        <v>821</v>
      </c>
      <c r="C284" s="17">
        <v>9422</v>
      </c>
      <c r="D284" s="17">
        <v>738</v>
      </c>
      <c r="E284" s="17">
        <v>1391</v>
      </c>
      <c r="F284" s="17">
        <v>456</v>
      </c>
      <c r="G284" s="17">
        <v>267</v>
      </c>
      <c r="H284" s="17">
        <v>11</v>
      </c>
      <c r="I284" s="17" t="s">
        <v>304</v>
      </c>
    </row>
    <row r="285" spans="1:9" ht="15" customHeight="1" x14ac:dyDescent="0.25">
      <c r="A285" s="36" t="s">
        <v>378</v>
      </c>
      <c r="B285" s="17">
        <v>482</v>
      </c>
      <c r="C285" s="17">
        <v>9388</v>
      </c>
      <c r="D285" s="17">
        <v>676</v>
      </c>
      <c r="E285" s="17">
        <v>1344</v>
      </c>
      <c r="F285" s="17">
        <v>441</v>
      </c>
      <c r="G285" s="17">
        <v>212</v>
      </c>
      <c r="H285" s="17">
        <v>12</v>
      </c>
      <c r="I285" s="17" t="s">
        <v>304</v>
      </c>
    </row>
    <row r="286" spans="1:9" ht="15" customHeight="1" x14ac:dyDescent="0.25">
      <c r="A286" s="36" t="s">
        <v>379</v>
      </c>
      <c r="B286" s="17">
        <v>355</v>
      </c>
      <c r="C286" s="17">
        <v>13094</v>
      </c>
      <c r="D286" s="17">
        <v>1121</v>
      </c>
      <c r="E286" s="17">
        <v>2185</v>
      </c>
      <c r="F286" s="17">
        <v>716</v>
      </c>
      <c r="G286" s="17">
        <v>346</v>
      </c>
      <c r="H286" s="17">
        <v>16</v>
      </c>
      <c r="I286" s="17">
        <v>42</v>
      </c>
    </row>
    <row r="287" spans="1:9" ht="15" customHeight="1" x14ac:dyDescent="0.25">
      <c r="A287" s="36" t="s">
        <v>380</v>
      </c>
      <c r="B287" s="17">
        <v>143</v>
      </c>
      <c r="C287" s="17">
        <v>8284</v>
      </c>
      <c r="D287" s="17">
        <v>645</v>
      </c>
      <c r="E287" s="17">
        <v>1244</v>
      </c>
      <c r="F287" s="17">
        <v>408</v>
      </c>
      <c r="G287" s="17">
        <v>204</v>
      </c>
      <c r="H287" s="17">
        <v>13</v>
      </c>
      <c r="I287" s="17">
        <v>21</v>
      </c>
    </row>
    <row r="288" spans="1:9" ht="15" customHeight="1" x14ac:dyDescent="0.25">
      <c r="A288" s="36" t="s">
        <v>381</v>
      </c>
      <c r="B288" s="17">
        <v>92</v>
      </c>
      <c r="C288" s="17">
        <v>9728</v>
      </c>
      <c r="D288" s="17">
        <v>961</v>
      </c>
      <c r="E288" s="17">
        <v>1663</v>
      </c>
      <c r="F288" s="17">
        <v>545</v>
      </c>
      <c r="G288" s="17">
        <v>274</v>
      </c>
      <c r="H288" s="17">
        <v>16</v>
      </c>
      <c r="I288" s="17">
        <v>125</v>
      </c>
    </row>
    <row r="289" spans="1:9" ht="15" customHeight="1" x14ac:dyDescent="0.25">
      <c r="A289" s="36" t="s">
        <v>382</v>
      </c>
      <c r="B289" s="17">
        <v>44</v>
      </c>
      <c r="C289" s="17">
        <v>11478</v>
      </c>
      <c r="D289" s="17">
        <v>1261</v>
      </c>
      <c r="E289" s="17">
        <v>2292</v>
      </c>
      <c r="F289" s="17">
        <v>751</v>
      </c>
      <c r="G289" s="17">
        <v>356</v>
      </c>
      <c r="H289" s="17">
        <v>26</v>
      </c>
      <c r="I289" s="17">
        <v>128</v>
      </c>
    </row>
    <row r="290" spans="1:9" ht="24" customHeight="1" x14ac:dyDescent="0.25">
      <c r="A290" s="26" t="s">
        <v>527</v>
      </c>
      <c r="B290" s="25" t="s">
        <v>20</v>
      </c>
      <c r="C290" s="25" t="s">
        <v>20</v>
      </c>
      <c r="D290" s="25" t="s">
        <v>20</v>
      </c>
      <c r="E290" s="25" t="s">
        <v>20</v>
      </c>
      <c r="F290" s="25" t="s">
        <v>20</v>
      </c>
      <c r="G290" s="25" t="s">
        <v>20</v>
      </c>
      <c r="H290" s="25" t="s">
        <v>20</v>
      </c>
      <c r="I290" s="25" t="s">
        <v>20</v>
      </c>
    </row>
    <row r="291" spans="1:9" ht="15" customHeight="1" x14ac:dyDescent="0.25">
      <c r="A291" s="36" t="s">
        <v>525</v>
      </c>
      <c r="B291" s="17">
        <v>2827</v>
      </c>
      <c r="C291" s="17">
        <v>23607</v>
      </c>
      <c r="D291" s="17">
        <v>1497</v>
      </c>
      <c r="E291" s="17">
        <v>2860</v>
      </c>
      <c r="F291" s="17">
        <v>938</v>
      </c>
      <c r="G291" s="17">
        <v>493</v>
      </c>
      <c r="H291" s="17">
        <v>34</v>
      </c>
      <c r="I291" s="17">
        <v>32</v>
      </c>
    </row>
    <row r="292" spans="1:9" ht="15" customHeight="1" x14ac:dyDescent="0.25">
      <c r="A292" s="36" t="s">
        <v>526</v>
      </c>
      <c r="B292" s="17">
        <v>1944</v>
      </c>
      <c r="C292" s="17">
        <v>21161</v>
      </c>
      <c r="D292" s="17">
        <v>1516</v>
      </c>
      <c r="E292" s="17">
        <v>2837</v>
      </c>
      <c r="F292" s="17">
        <v>930</v>
      </c>
      <c r="G292" s="17">
        <v>540</v>
      </c>
      <c r="H292" s="17">
        <v>28</v>
      </c>
      <c r="I292" s="17">
        <v>17</v>
      </c>
    </row>
    <row r="293" spans="1:9" ht="15" customHeight="1" x14ac:dyDescent="0.25">
      <c r="A293" s="36" t="s">
        <v>377</v>
      </c>
      <c r="B293" s="17">
        <v>350</v>
      </c>
      <c r="C293" s="17">
        <v>8345</v>
      </c>
      <c r="D293" s="17">
        <v>698</v>
      </c>
      <c r="E293" s="17">
        <v>1314</v>
      </c>
      <c r="F293" s="17">
        <v>431</v>
      </c>
      <c r="G293" s="17">
        <v>227</v>
      </c>
      <c r="H293" s="17">
        <v>14</v>
      </c>
      <c r="I293" s="17" t="s">
        <v>304</v>
      </c>
    </row>
    <row r="294" spans="1:9" ht="15" customHeight="1" x14ac:dyDescent="0.25">
      <c r="A294" s="36" t="s">
        <v>378</v>
      </c>
      <c r="B294" s="17">
        <v>181</v>
      </c>
      <c r="C294" s="17">
        <v>8343</v>
      </c>
      <c r="D294" s="17">
        <v>719</v>
      </c>
      <c r="E294" s="17">
        <v>1358</v>
      </c>
      <c r="F294" s="17">
        <v>445</v>
      </c>
      <c r="G294" s="17">
        <v>242</v>
      </c>
      <c r="H294" s="17">
        <v>8</v>
      </c>
      <c r="I294" s="17">
        <v>24</v>
      </c>
    </row>
    <row r="295" spans="1:9" ht="15" customHeight="1" x14ac:dyDescent="0.25">
      <c r="A295" s="36" t="s">
        <v>379</v>
      </c>
      <c r="B295" s="17">
        <v>144</v>
      </c>
      <c r="C295" s="17">
        <v>9643</v>
      </c>
      <c r="D295" s="17">
        <v>907</v>
      </c>
      <c r="E295" s="17">
        <v>1603</v>
      </c>
      <c r="F295" s="17">
        <v>525</v>
      </c>
      <c r="G295" s="17">
        <v>287</v>
      </c>
      <c r="H295" s="17">
        <v>16</v>
      </c>
      <c r="I295" s="17">
        <v>78</v>
      </c>
    </row>
    <row r="296" spans="1:9" ht="15" customHeight="1" x14ac:dyDescent="0.25">
      <c r="A296" s="36" t="s">
        <v>380</v>
      </c>
      <c r="B296" s="17">
        <v>58</v>
      </c>
      <c r="C296" s="17">
        <v>5234</v>
      </c>
      <c r="D296" s="17">
        <v>506</v>
      </c>
      <c r="E296" s="17">
        <v>889</v>
      </c>
      <c r="F296" s="17">
        <v>292</v>
      </c>
      <c r="G296" s="17">
        <v>161</v>
      </c>
      <c r="H296" s="17">
        <v>14</v>
      </c>
      <c r="I296" s="17">
        <v>40</v>
      </c>
    </row>
    <row r="297" spans="1:9" ht="15" customHeight="1" x14ac:dyDescent="0.25">
      <c r="A297" s="36" t="s">
        <v>381</v>
      </c>
      <c r="B297" s="17">
        <v>35</v>
      </c>
      <c r="C297" s="17">
        <v>5217</v>
      </c>
      <c r="D297" s="17">
        <v>525</v>
      </c>
      <c r="E297" s="17">
        <v>939</v>
      </c>
      <c r="F297" s="17">
        <v>308</v>
      </c>
      <c r="G297" s="17">
        <v>141</v>
      </c>
      <c r="H297" s="17">
        <v>12</v>
      </c>
      <c r="I297" s="17">
        <v>64</v>
      </c>
    </row>
    <row r="298" spans="1:9" ht="15" customHeight="1" x14ac:dyDescent="0.25">
      <c r="A298" s="36" t="s">
        <v>382</v>
      </c>
      <c r="B298" s="17">
        <v>20</v>
      </c>
      <c r="C298" s="17">
        <v>5542</v>
      </c>
      <c r="D298" s="17">
        <v>596</v>
      </c>
      <c r="E298" s="17">
        <v>1134</v>
      </c>
      <c r="F298" s="17">
        <v>372</v>
      </c>
      <c r="G298" s="17">
        <v>157</v>
      </c>
      <c r="H298" s="17">
        <v>8</v>
      </c>
      <c r="I298" s="17">
        <v>59</v>
      </c>
    </row>
    <row r="299" spans="1:9" ht="24" customHeight="1" x14ac:dyDescent="0.25">
      <c r="A299" s="26" t="s">
        <v>528</v>
      </c>
      <c r="B299" s="25" t="s">
        <v>20</v>
      </c>
      <c r="C299" s="25" t="s">
        <v>20</v>
      </c>
      <c r="D299" s="25" t="s">
        <v>20</v>
      </c>
      <c r="E299" s="25" t="s">
        <v>20</v>
      </c>
      <c r="F299" s="25" t="s">
        <v>20</v>
      </c>
      <c r="G299" s="25" t="s">
        <v>20</v>
      </c>
      <c r="H299" s="25" t="s">
        <v>20</v>
      </c>
      <c r="I299" s="25" t="s">
        <v>20</v>
      </c>
    </row>
    <row r="300" spans="1:9" ht="15" customHeight="1" x14ac:dyDescent="0.25">
      <c r="A300" s="36" t="s">
        <v>525</v>
      </c>
      <c r="B300" s="17">
        <v>3809</v>
      </c>
      <c r="C300" s="17">
        <v>33724</v>
      </c>
      <c r="D300" s="17">
        <v>2179</v>
      </c>
      <c r="E300" s="17">
        <v>3893</v>
      </c>
      <c r="F300" s="17">
        <v>1276</v>
      </c>
      <c r="G300" s="17">
        <v>763</v>
      </c>
      <c r="H300" s="17">
        <v>42</v>
      </c>
      <c r="I300" s="17">
        <v>98</v>
      </c>
    </row>
    <row r="301" spans="1:9" ht="15" customHeight="1" x14ac:dyDescent="0.25">
      <c r="A301" s="36" t="s">
        <v>526</v>
      </c>
      <c r="B301" s="17">
        <v>1562</v>
      </c>
      <c r="C301" s="17">
        <v>34097</v>
      </c>
      <c r="D301" s="17">
        <v>2718</v>
      </c>
      <c r="E301" s="17">
        <v>5170</v>
      </c>
      <c r="F301" s="17">
        <v>1695</v>
      </c>
      <c r="G301" s="17">
        <v>896</v>
      </c>
      <c r="H301" s="17">
        <v>59</v>
      </c>
      <c r="I301" s="17">
        <v>68</v>
      </c>
    </row>
    <row r="302" spans="1:9" ht="15" customHeight="1" x14ac:dyDescent="0.25">
      <c r="A302" s="36" t="s">
        <v>377</v>
      </c>
      <c r="B302" s="17">
        <v>97</v>
      </c>
      <c r="C302" s="17">
        <v>6241</v>
      </c>
      <c r="D302" s="17">
        <v>565</v>
      </c>
      <c r="E302" s="17">
        <v>1048</v>
      </c>
      <c r="F302" s="17">
        <v>343</v>
      </c>
      <c r="G302" s="17">
        <v>190</v>
      </c>
      <c r="H302" s="17">
        <v>5</v>
      </c>
      <c r="I302" s="17">
        <v>26</v>
      </c>
    </row>
    <row r="303" spans="1:9" ht="15" customHeight="1" x14ac:dyDescent="0.25">
      <c r="A303" s="36" t="s">
        <v>378</v>
      </c>
      <c r="B303" s="17">
        <v>50</v>
      </c>
      <c r="C303" s="17">
        <v>5711</v>
      </c>
      <c r="D303" s="17">
        <v>593</v>
      </c>
      <c r="E303" s="17">
        <v>1137</v>
      </c>
      <c r="F303" s="17">
        <v>373</v>
      </c>
      <c r="G303" s="17">
        <v>152</v>
      </c>
      <c r="H303" s="17">
        <v>13</v>
      </c>
      <c r="I303" s="17">
        <v>56</v>
      </c>
    </row>
    <row r="304" spans="1:9" ht="15" customHeight="1" x14ac:dyDescent="0.25">
      <c r="A304" s="36" t="s">
        <v>379</v>
      </c>
      <c r="B304" s="17">
        <v>25</v>
      </c>
      <c r="C304" s="17">
        <v>3758</v>
      </c>
      <c r="D304" s="17">
        <v>396</v>
      </c>
      <c r="E304" s="17">
        <v>730</v>
      </c>
      <c r="F304" s="17">
        <v>239</v>
      </c>
      <c r="G304" s="17">
        <v>122</v>
      </c>
      <c r="H304" s="17">
        <v>7</v>
      </c>
      <c r="I304" s="17">
        <v>28</v>
      </c>
    </row>
    <row r="305" spans="1:9" ht="15" customHeight="1" x14ac:dyDescent="0.25">
      <c r="A305" s="36" t="s">
        <v>529</v>
      </c>
      <c r="B305" s="17">
        <v>13</v>
      </c>
      <c r="C305" s="17">
        <v>3562</v>
      </c>
      <c r="D305" s="17">
        <v>512</v>
      </c>
      <c r="E305" s="17">
        <v>956</v>
      </c>
      <c r="F305" s="17">
        <v>313</v>
      </c>
      <c r="G305" s="17">
        <v>125</v>
      </c>
      <c r="H305" s="17">
        <v>9</v>
      </c>
      <c r="I305" s="17">
        <v>65</v>
      </c>
    </row>
    <row r="306" spans="1:9" ht="24" customHeight="1" x14ac:dyDescent="0.25">
      <c r="A306" s="26" t="s">
        <v>530</v>
      </c>
      <c r="B306" s="25" t="s">
        <v>20</v>
      </c>
      <c r="C306" s="25" t="s">
        <v>20</v>
      </c>
      <c r="D306" s="25" t="s">
        <v>20</v>
      </c>
      <c r="E306" s="25" t="s">
        <v>20</v>
      </c>
      <c r="F306" s="25" t="s">
        <v>20</v>
      </c>
      <c r="G306" s="25" t="s">
        <v>20</v>
      </c>
      <c r="H306" s="25" t="s">
        <v>20</v>
      </c>
      <c r="I306" s="25" t="s">
        <v>20</v>
      </c>
    </row>
    <row r="307" spans="1:9" ht="15" customHeight="1" x14ac:dyDescent="0.25">
      <c r="A307" s="36" t="s">
        <v>525</v>
      </c>
      <c r="B307" s="17">
        <v>3394</v>
      </c>
      <c r="C307" s="17">
        <v>27816</v>
      </c>
      <c r="D307" s="17">
        <v>1854</v>
      </c>
      <c r="E307" s="17">
        <v>3483</v>
      </c>
      <c r="F307" s="17">
        <v>1142</v>
      </c>
      <c r="G307" s="17">
        <v>651</v>
      </c>
      <c r="H307" s="17">
        <v>33</v>
      </c>
      <c r="I307" s="17">
        <v>28</v>
      </c>
    </row>
    <row r="308" spans="1:9" ht="15" customHeight="1" x14ac:dyDescent="0.25">
      <c r="A308" s="36" t="s">
        <v>364</v>
      </c>
      <c r="B308" s="17">
        <v>1325</v>
      </c>
      <c r="C308" s="17">
        <v>17080</v>
      </c>
      <c r="D308" s="17">
        <v>1202</v>
      </c>
      <c r="E308" s="17">
        <v>2233</v>
      </c>
      <c r="F308" s="17">
        <v>732</v>
      </c>
      <c r="G308" s="17">
        <v>420</v>
      </c>
      <c r="H308" s="17">
        <v>29</v>
      </c>
      <c r="I308" s="17" t="s">
        <v>304</v>
      </c>
    </row>
    <row r="309" spans="1:9" ht="15" customHeight="1" x14ac:dyDescent="0.25">
      <c r="A309" s="36" t="s">
        <v>531</v>
      </c>
      <c r="B309" s="17">
        <v>648</v>
      </c>
      <c r="C309" s="17">
        <v>20312</v>
      </c>
      <c r="D309" s="17">
        <v>1596</v>
      </c>
      <c r="E309" s="17">
        <v>3044</v>
      </c>
      <c r="F309" s="17">
        <v>998</v>
      </c>
      <c r="G309" s="17">
        <v>516</v>
      </c>
      <c r="H309" s="17">
        <v>30</v>
      </c>
      <c r="I309" s="17">
        <v>52</v>
      </c>
    </row>
    <row r="310" spans="1:9" ht="15" customHeight="1" x14ac:dyDescent="0.25">
      <c r="A310" s="36" t="s">
        <v>377</v>
      </c>
      <c r="B310" s="17">
        <v>116</v>
      </c>
      <c r="C310" s="17">
        <v>8863</v>
      </c>
      <c r="D310" s="17">
        <v>784</v>
      </c>
      <c r="E310" s="17">
        <v>1501</v>
      </c>
      <c r="F310" s="17">
        <v>492</v>
      </c>
      <c r="G310" s="17">
        <v>239</v>
      </c>
      <c r="H310" s="17">
        <v>10</v>
      </c>
      <c r="I310" s="17">
        <v>43</v>
      </c>
    </row>
    <row r="311" spans="1:9" ht="15" customHeight="1" x14ac:dyDescent="0.25">
      <c r="A311" s="36" t="s">
        <v>532</v>
      </c>
      <c r="B311" s="17">
        <v>75</v>
      </c>
      <c r="C311" s="17">
        <v>13022</v>
      </c>
      <c r="D311" s="17">
        <v>1527</v>
      </c>
      <c r="E311" s="17">
        <v>2673</v>
      </c>
      <c r="F311" s="17">
        <v>876</v>
      </c>
      <c r="G311" s="17">
        <v>423</v>
      </c>
      <c r="H311" s="17">
        <v>32</v>
      </c>
      <c r="I311" s="17">
        <v>196</v>
      </c>
    </row>
    <row r="312" spans="1:9" ht="24" customHeight="1" x14ac:dyDescent="0.25">
      <c r="A312" s="26" t="s">
        <v>533</v>
      </c>
      <c r="B312" s="25" t="s">
        <v>20</v>
      </c>
      <c r="C312" s="25" t="s">
        <v>20</v>
      </c>
      <c r="D312" s="25" t="s">
        <v>20</v>
      </c>
      <c r="E312" s="25" t="s">
        <v>20</v>
      </c>
      <c r="F312" s="25" t="s">
        <v>20</v>
      </c>
      <c r="G312" s="25" t="s">
        <v>20</v>
      </c>
      <c r="H312" s="25" t="s">
        <v>20</v>
      </c>
      <c r="I312" s="25" t="s">
        <v>20</v>
      </c>
    </row>
    <row r="313" spans="1:9" ht="15" customHeight="1" x14ac:dyDescent="0.25">
      <c r="A313" s="36" t="s">
        <v>525</v>
      </c>
      <c r="B313" s="17">
        <v>2718</v>
      </c>
      <c r="C313" s="17">
        <v>24339</v>
      </c>
      <c r="D313" s="17">
        <v>1214</v>
      </c>
      <c r="E313" s="17">
        <v>2328</v>
      </c>
      <c r="F313" s="17">
        <v>763</v>
      </c>
      <c r="G313" s="17">
        <v>395</v>
      </c>
      <c r="H313" s="17">
        <v>36</v>
      </c>
      <c r="I313" s="17">
        <v>20</v>
      </c>
    </row>
    <row r="314" spans="1:9" ht="15" customHeight="1" x14ac:dyDescent="0.25">
      <c r="A314" s="36" t="s">
        <v>364</v>
      </c>
      <c r="B314" s="17">
        <v>1145</v>
      </c>
      <c r="C314" s="17">
        <v>9990</v>
      </c>
      <c r="D314" s="17">
        <v>697</v>
      </c>
      <c r="E314" s="17">
        <v>1256</v>
      </c>
      <c r="F314" s="17">
        <v>412</v>
      </c>
      <c r="G314" s="17">
        <v>254</v>
      </c>
      <c r="H314" s="17">
        <v>20</v>
      </c>
      <c r="I314" s="17" t="s">
        <v>304</v>
      </c>
    </row>
    <row r="315" spans="1:9" ht="15" customHeight="1" x14ac:dyDescent="0.25">
      <c r="A315" s="36" t="s">
        <v>531</v>
      </c>
      <c r="B315" s="17">
        <v>1035</v>
      </c>
      <c r="C315" s="17">
        <v>16465</v>
      </c>
      <c r="D315" s="17">
        <v>1311</v>
      </c>
      <c r="E315" s="17">
        <v>2455</v>
      </c>
      <c r="F315" s="17">
        <v>805</v>
      </c>
      <c r="G315" s="17">
        <v>465</v>
      </c>
      <c r="H315" s="17">
        <v>19</v>
      </c>
      <c r="I315" s="17">
        <v>22</v>
      </c>
    </row>
    <row r="316" spans="1:9" ht="15" customHeight="1" x14ac:dyDescent="0.25">
      <c r="A316" s="36" t="s">
        <v>377</v>
      </c>
      <c r="B316" s="17">
        <v>314</v>
      </c>
      <c r="C316" s="17">
        <v>8148</v>
      </c>
      <c r="D316" s="17">
        <v>777</v>
      </c>
      <c r="E316" s="17">
        <v>1562</v>
      </c>
      <c r="F316" s="17">
        <v>512</v>
      </c>
      <c r="G316" s="17">
        <v>223</v>
      </c>
      <c r="H316" s="17">
        <v>10</v>
      </c>
      <c r="I316" s="17" t="s">
        <v>304</v>
      </c>
    </row>
    <row r="317" spans="1:9" ht="15" customHeight="1" x14ac:dyDescent="0.25">
      <c r="A317" s="36" t="s">
        <v>378</v>
      </c>
      <c r="B317" s="17">
        <v>154</v>
      </c>
      <c r="C317" s="17">
        <v>8168</v>
      </c>
      <c r="D317" s="17">
        <v>810</v>
      </c>
      <c r="E317" s="17">
        <v>1526</v>
      </c>
      <c r="F317" s="17">
        <v>500</v>
      </c>
      <c r="G317" s="17">
        <v>234</v>
      </c>
      <c r="H317" s="17">
        <v>11</v>
      </c>
      <c r="I317" s="17">
        <v>65</v>
      </c>
    </row>
    <row r="318" spans="1:9" ht="15" customHeight="1" x14ac:dyDescent="0.25">
      <c r="A318" s="36" t="s">
        <v>379</v>
      </c>
      <c r="B318" s="17">
        <v>106</v>
      </c>
      <c r="C318" s="17">
        <v>8058</v>
      </c>
      <c r="D318" s="17">
        <v>717</v>
      </c>
      <c r="E318" s="17">
        <v>1452</v>
      </c>
      <c r="F318" s="17">
        <v>476</v>
      </c>
      <c r="G318" s="17">
        <v>193</v>
      </c>
      <c r="H318" s="17">
        <v>14</v>
      </c>
      <c r="I318" s="17">
        <v>35</v>
      </c>
    </row>
    <row r="319" spans="1:9" ht="15" customHeight="1" x14ac:dyDescent="0.25">
      <c r="A319" s="36" t="s">
        <v>380</v>
      </c>
      <c r="B319" s="17">
        <v>48</v>
      </c>
      <c r="C319" s="17">
        <v>4378</v>
      </c>
      <c r="D319" s="17">
        <v>432</v>
      </c>
      <c r="E319" s="17">
        <v>805</v>
      </c>
      <c r="F319" s="17">
        <v>264</v>
      </c>
      <c r="G319" s="17">
        <v>104</v>
      </c>
      <c r="H319" s="17">
        <v>10</v>
      </c>
      <c r="I319" s="17">
        <v>54</v>
      </c>
    </row>
    <row r="320" spans="1:9" ht="15" customHeight="1" x14ac:dyDescent="0.25">
      <c r="A320" s="36" t="s">
        <v>534</v>
      </c>
      <c r="B320" s="17">
        <v>37</v>
      </c>
      <c r="C320" s="17">
        <v>7547</v>
      </c>
      <c r="D320" s="17">
        <v>1006</v>
      </c>
      <c r="E320" s="17">
        <v>1550</v>
      </c>
      <c r="F320" s="17">
        <v>508</v>
      </c>
      <c r="G320" s="17">
        <v>380</v>
      </c>
      <c r="H320" s="17">
        <v>16</v>
      </c>
      <c r="I320" s="17">
        <v>102</v>
      </c>
    </row>
    <row r="321" spans="1:9" ht="45.95" customHeight="1" x14ac:dyDescent="0.25">
      <c r="A321" s="26" t="s">
        <v>535</v>
      </c>
      <c r="B321" s="25" t="s">
        <v>20</v>
      </c>
      <c r="C321" s="25" t="s">
        <v>20</v>
      </c>
      <c r="D321" s="25" t="s">
        <v>20</v>
      </c>
      <c r="E321" s="25" t="s">
        <v>20</v>
      </c>
      <c r="F321" s="25" t="s">
        <v>20</v>
      </c>
      <c r="G321" s="25" t="s">
        <v>20</v>
      </c>
      <c r="H321" s="25" t="s">
        <v>20</v>
      </c>
      <c r="I321" s="25" t="s">
        <v>20</v>
      </c>
    </row>
    <row r="322" spans="1:9" ht="15" customHeight="1" x14ac:dyDescent="0.25">
      <c r="A322" s="36" t="s">
        <v>536</v>
      </c>
      <c r="B322" s="17">
        <v>153</v>
      </c>
      <c r="C322" s="17">
        <v>9884</v>
      </c>
      <c r="D322" s="17">
        <v>1112</v>
      </c>
      <c r="E322" s="17">
        <v>1986</v>
      </c>
      <c r="F322" s="17">
        <v>651</v>
      </c>
      <c r="G322" s="17">
        <v>364</v>
      </c>
      <c r="H322" s="17">
        <v>16</v>
      </c>
      <c r="I322" s="17">
        <v>81</v>
      </c>
    </row>
    <row r="323" spans="1:9" ht="15" customHeight="1" x14ac:dyDescent="0.25">
      <c r="A323" s="36" t="s">
        <v>537</v>
      </c>
      <c r="B323" s="17">
        <v>173</v>
      </c>
      <c r="C323" s="17">
        <v>9787</v>
      </c>
      <c r="D323" s="17">
        <v>1206</v>
      </c>
      <c r="E323" s="17">
        <v>2334</v>
      </c>
      <c r="F323" s="17">
        <v>765</v>
      </c>
      <c r="G323" s="17">
        <v>372</v>
      </c>
      <c r="H323" s="17">
        <v>8</v>
      </c>
      <c r="I323" s="17">
        <v>61</v>
      </c>
    </row>
    <row r="324" spans="1:9" ht="15" customHeight="1" x14ac:dyDescent="0.25">
      <c r="A324" s="36" t="s">
        <v>538</v>
      </c>
      <c r="B324" s="17">
        <v>130</v>
      </c>
      <c r="C324" s="17">
        <v>15222</v>
      </c>
      <c r="D324" s="17">
        <v>1624</v>
      </c>
      <c r="E324" s="17">
        <v>2714</v>
      </c>
      <c r="F324" s="17">
        <v>890</v>
      </c>
      <c r="G324" s="17">
        <v>587</v>
      </c>
      <c r="H324" s="17">
        <v>42</v>
      </c>
      <c r="I324" s="17">
        <v>105</v>
      </c>
    </row>
    <row r="325" spans="1:9" ht="27.95" customHeight="1" x14ac:dyDescent="0.25">
      <c r="A325" s="36" t="s">
        <v>539</v>
      </c>
      <c r="B325" s="17">
        <v>282</v>
      </c>
      <c r="C325" s="17">
        <v>16150</v>
      </c>
      <c r="D325" s="17">
        <v>1798</v>
      </c>
      <c r="E325" s="17">
        <v>3038</v>
      </c>
      <c r="F325" s="17">
        <v>996</v>
      </c>
      <c r="G325" s="17">
        <v>673</v>
      </c>
      <c r="H325" s="17">
        <v>33</v>
      </c>
      <c r="I325" s="17">
        <v>97</v>
      </c>
    </row>
    <row r="326" spans="1:9" ht="15" customHeight="1" x14ac:dyDescent="0.25">
      <c r="A326" s="36" t="s">
        <v>540</v>
      </c>
      <c r="B326" s="17">
        <v>736</v>
      </c>
      <c r="C326" s="17">
        <v>14054</v>
      </c>
      <c r="D326" s="17">
        <v>1187</v>
      </c>
      <c r="E326" s="17">
        <v>2113</v>
      </c>
      <c r="F326" s="17">
        <v>693</v>
      </c>
      <c r="G326" s="17">
        <v>409</v>
      </c>
      <c r="H326" s="17">
        <v>31</v>
      </c>
      <c r="I326" s="17">
        <v>55</v>
      </c>
    </row>
    <row r="327" spans="1:9" ht="33.950000000000003" customHeight="1" x14ac:dyDescent="0.25">
      <c r="A327" s="26" t="s">
        <v>541</v>
      </c>
      <c r="B327" s="25" t="s">
        <v>20</v>
      </c>
      <c r="C327" s="25" t="s">
        <v>20</v>
      </c>
      <c r="D327" s="25" t="s">
        <v>20</v>
      </c>
      <c r="E327" s="25" t="s">
        <v>20</v>
      </c>
      <c r="F327" s="25" t="s">
        <v>20</v>
      </c>
      <c r="G327" s="25" t="s">
        <v>20</v>
      </c>
      <c r="H327" s="25" t="s">
        <v>20</v>
      </c>
      <c r="I327" s="25" t="s">
        <v>20</v>
      </c>
    </row>
    <row r="328" spans="1:9" ht="15" customHeight="1" x14ac:dyDescent="0.25">
      <c r="A328" s="36" t="s">
        <v>542</v>
      </c>
      <c r="B328" s="17">
        <v>97</v>
      </c>
      <c r="C328" s="17">
        <v>11105</v>
      </c>
      <c r="D328" s="17">
        <v>1356</v>
      </c>
      <c r="E328" s="17">
        <v>2481</v>
      </c>
      <c r="F328" s="17">
        <v>814</v>
      </c>
      <c r="G328" s="17">
        <v>386</v>
      </c>
      <c r="H328" s="17">
        <v>27</v>
      </c>
      <c r="I328" s="17">
        <v>128</v>
      </c>
    </row>
    <row r="329" spans="1:9" ht="15" customHeight="1" x14ac:dyDescent="0.25">
      <c r="A329" s="36" t="s">
        <v>543</v>
      </c>
      <c r="B329" s="17">
        <v>244</v>
      </c>
      <c r="C329" s="17">
        <v>17723</v>
      </c>
      <c r="D329" s="17">
        <v>1696</v>
      </c>
      <c r="E329" s="17">
        <v>3119</v>
      </c>
      <c r="F329" s="17">
        <v>1022</v>
      </c>
      <c r="G329" s="17">
        <v>515</v>
      </c>
      <c r="H329" s="17">
        <v>36</v>
      </c>
      <c r="I329" s="17">
        <v>122</v>
      </c>
    </row>
    <row r="330" spans="1:9" ht="15" customHeight="1" x14ac:dyDescent="0.25">
      <c r="A330" s="36" t="s">
        <v>544</v>
      </c>
      <c r="B330" s="17">
        <v>238</v>
      </c>
      <c r="C330" s="17">
        <v>14341</v>
      </c>
      <c r="D330" s="17">
        <v>1275</v>
      </c>
      <c r="E330" s="17">
        <v>2112</v>
      </c>
      <c r="F330" s="17">
        <v>692</v>
      </c>
      <c r="G330" s="17">
        <v>435</v>
      </c>
      <c r="H330" s="17">
        <v>24</v>
      </c>
      <c r="I330" s="17">
        <v>124</v>
      </c>
    </row>
    <row r="331" spans="1:9" ht="33.950000000000003" customHeight="1" x14ac:dyDescent="0.25">
      <c r="A331" s="26" t="s">
        <v>545</v>
      </c>
      <c r="B331" s="25" t="s">
        <v>20</v>
      </c>
      <c r="C331" s="25" t="s">
        <v>20</v>
      </c>
      <c r="D331" s="25" t="s">
        <v>20</v>
      </c>
      <c r="E331" s="25" t="s">
        <v>20</v>
      </c>
      <c r="F331" s="25" t="s">
        <v>20</v>
      </c>
      <c r="G331" s="25" t="s">
        <v>20</v>
      </c>
      <c r="H331" s="25" t="s">
        <v>20</v>
      </c>
      <c r="I331" s="25" t="s">
        <v>20</v>
      </c>
    </row>
    <row r="332" spans="1:9" ht="15" customHeight="1" x14ac:dyDescent="0.25">
      <c r="A332" s="36" t="s">
        <v>546</v>
      </c>
      <c r="B332" s="17">
        <v>601</v>
      </c>
      <c r="C332" s="17">
        <v>30749</v>
      </c>
      <c r="D332" s="17">
        <v>3142</v>
      </c>
      <c r="E332" s="17">
        <v>5609</v>
      </c>
      <c r="F332" s="17">
        <v>1839</v>
      </c>
      <c r="G332" s="17">
        <v>1015</v>
      </c>
      <c r="H332" s="17">
        <v>43</v>
      </c>
      <c r="I332" s="17">
        <v>245</v>
      </c>
    </row>
    <row r="333" spans="1:9" ht="15" customHeight="1" x14ac:dyDescent="0.25">
      <c r="A333" s="36" t="s">
        <v>547</v>
      </c>
      <c r="B333" s="17">
        <v>3178</v>
      </c>
      <c r="C333" s="17">
        <v>69244</v>
      </c>
      <c r="D333" s="17">
        <v>6203</v>
      </c>
      <c r="E333" s="17">
        <v>11536</v>
      </c>
      <c r="F333" s="17">
        <v>3782</v>
      </c>
      <c r="G333" s="17">
        <v>1991</v>
      </c>
      <c r="H333" s="17">
        <v>111</v>
      </c>
      <c r="I333" s="17">
        <v>319</v>
      </c>
    </row>
    <row r="334" spans="1:9" ht="15" customHeight="1" x14ac:dyDescent="0.25">
      <c r="A334" s="36" t="s">
        <v>548</v>
      </c>
      <c r="B334" s="17">
        <v>781</v>
      </c>
      <c r="C334" s="17">
        <v>37051</v>
      </c>
      <c r="D334" s="17">
        <v>3709</v>
      </c>
      <c r="E334" s="17">
        <v>6971</v>
      </c>
      <c r="F334" s="17">
        <v>2285</v>
      </c>
      <c r="G334" s="17">
        <v>1100</v>
      </c>
      <c r="H334" s="17">
        <v>58</v>
      </c>
      <c r="I334" s="17">
        <v>266</v>
      </c>
    </row>
    <row r="335" spans="1:9" ht="45.95" customHeight="1" x14ac:dyDescent="0.25">
      <c r="A335" s="26" t="s">
        <v>549</v>
      </c>
      <c r="B335" s="25" t="s">
        <v>20</v>
      </c>
      <c r="C335" s="25" t="s">
        <v>20</v>
      </c>
      <c r="D335" s="25" t="s">
        <v>20</v>
      </c>
      <c r="E335" s="25" t="s">
        <v>20</v>
      </c>
      <c r="F335" s="25" t="s">
        <v>20</v>
      </c>
      <c r="G335" s="25" t="s">
        <v>20</v>
      </c>
      <c r="H335" s="25" t="s">
        <v>20</v>
      </c>
      <c r="I335" s="25" t="s">
        <v>20</v>
      </c>
    </row>
    <row r="336" spans="1:9" ht="15" customHeight="1" x14ac:dyDescent="0.25">
      <c r="A336" s="36" t="s">
        <v>550</v>
      </c>
      <c r="B336" s="17">
        <v>3012</v>
      </c>
      <c r="C336" s="17">
        <v>60362</v>
      </c>
      <c r="D336" s="17">
        <v>5250</v>
      </c>
      <c r="E336" s="17">
        <v>9682</v>
      </c>
      <c r="F336" s="17">
        <v>3174</v>
      </c>
      <c r="G336" s="17">
        <v>1752</v>
      </c>
      <c r="H336" s="17">
        <v>95</v>
      </c>
      <c r="I336" s="17">
        <v>229</v>
      </c>
    </row>
    <row r="337" spans="1:9" ht="15" customHeight="1" x14ac:dyDescent="0.25">
      <c r="A337" s="36" t="s">
        <v>551</v>
      </c>
      <c r="B337" s="17">
        <v>1875</v>
      </c>
      <c r="C337" s="17">
        <v>45025</v>
      </c>
      <c r="D337" s="17">
        <v>3973</v>
      </c>
      <c r="E337" s="17">
        <v>7476</v>
      </c>
      <c r="F337" s="17">
        <v>2451</v>
      </c>
      <c r="G337" s="17">
        <v>1290</v>
      </c>
      <c r="H337" s="17">
        <v>48</v>
      </c>
      <c r="I337" s="17">
        <v>184</v>
      </c>
    </row>
    <row r="338" spans="1:9" ht="15" customHeight="1" x14ac:dyDescent="0.25">
      <c r="A338" s="36" t="s">
        <v>552</v>
      </c>
      <c r="B338" s="17">
        <v>549</v>
      </c>
      <c r="C338" s="17">
        <v>15908</v>
      </c>
      <c r="D338" s="17">
        <v>1652</v>
      </c>
      <c r="E338" s="17">
        <v>3127</v>
      </c>
      <c r="F338" s="17">
        <v>1025</v>
      </c>
      <c r="G338" s="17">
        <v>541</v>
      </c>
      <c r="H338" s="17">
        <v>21</v>
      </c>
      <c r="I338" s="17">
        <v>65</v>
      </c>
    </row>
    <row r="339" spans="1:9" ht="15" customHeight="1" x14ac:dyDescent="0.25">
      <c r="A339" s="36" t="s">
        <v>553</v>
      </c>
      <c r="B339" s="17">
        <v>1867</v>
      </c>
      <c r="C339" s="17">
        <v>32188</v>
      </c>
      <c r="D339" s="17">
        <v>3089</v>
      </c>
      <c r="E339" s="17">
        <v>5716</v>
      </c>
      <c r="F339" s="17">
        <v>1874</v>
      </c>
      <c r="G339" s="17">
        <v>1030</v>
      </c>
      <c r="H339" s="17">
        <v>41</v>
      </c>
      <c r="I339" s="17">
        <v>143</v>
      </c>
    </row>
    <row r="340" spans="1:9" ht="15" customHeight="1" x14ac:dyDescent="0.25">
      <c r="A340" s="36" t="s">
        <v>554</v>
      </c>
      <c r="B340" s="17">
        <v>591</v>
      </c>
      <c r="C340" s="17">
        <v>22261</v>
      </c>
      <c r="D340" s="17">
        <v>2010</v>
      </c>
      <c r="E340" s="17">
        <v>3450</v>
      </c>
      <c r="F340" s="17">
        <v>1131</v>
      </c>
      <c r="G340" s="17">
        <v>681</v>
      </c>
      <c r="H340" s="17">
        <v>39</v>
      </c>
      <c r="I340" s="17">
        <v>159</v>
      </c>
    </row>
    <row r="341" spans="1:9" ht="15" customHeight="1" x14ac:dyDescent="0.25">
      <c r="A341" s="36" t="s">
        <v>555</v>
      </c>
      <c r="B341" s="17">
        <v>918</v>
      </c>
      <c r="C341" s="17">
        <v>30263</v>
      </c>
      <c r="D341" s="17">
        <v>2930</v>
      </c>
      <c r="E341" s="17">
        <v>5632</v>
      </c>
      <c r="F341" s="17">
        <v>1847</v>
      </c>
      <c r="G341" s="17">
        <v>927</v>
      </c>
      <c r="H341" s="17">
        <v>37</v>
      </c>
      <c r="I341" s="17">
        <v>119</v>
      </c>
    </row>
    <row r="342" spans="1:9" ht="15" customHeight="1" x14ac:dyDescent="0.25">
      <c r="A342" s="36" t="s">
        <v>556</v>
      </c>
      <c r="B342" s="17">
        <v>813</v>
      </c>
      <c r="C342" s="17">
        <v>35871</v>
      </c>
      <c r="D342" s="17">
        <v>3434</v>
      </c>
      <c r="E342" s="17">
        <v>6333</v>
      </c>
      <c r="F342" s="17">
        <v>2076</v>
      </c>
      <c r="G342" s="17">
        <v>1067</v>
      </c>
      <c r="H342" s="17">
        <v>59</v>
      </c>
      <c r="I342" s="17">
        <v>231</v>
      </c>
    </row>
    <row r="343" spans="1:9" ht="15" customHeight="1" x14ac:dyDescent="0.25">
      <c r="A343" s="36" t="s">
        <v>557</v>
      </c>
      <c r="B343" s="17">
        <v>349</v>
      </c>
      <c r="C343" s="17">
        <v>14534</v>
      </c>
      <c r="D343" s="17">
        <v>1618</v>
      </c>
      <c r="E343" s="17">
        <v>2834</v>
      </c>
      <c r="F343" s="17">
        <v>929</v>
      </c>
      <c r="G343" s="17">
        <v>573</v>
      </c>
      <c r="H343" s="17">
        <v>16</v>
      </c>
      <c r="I343" s="17">
        <v>100</v>
      </c>
    </row>
    <row r="344" spans="1:9" ht="15" customHeight="1" x14ac:dyDescent="0.25">
      <c r="A344" s="36" t="s">
        <v>558</v>
      </c>
      <c r="B344" s="17">
        <v>125</v>
      </c>
      <c r="C344" s="17">
        <v>6114</v>
      </c>
      <c r="D344" s="17">
        <v>619</v>
      </c>
      <c r="E344" s="17">
        <v>1133</v>
      </c>
      <c r="F344" s="17">
        <v>371</v>
      </c>
      <c r="G344" s="17">
        <v>197</v>
      </c>
      <c r="H344" s="17">
        <v>7</v>
      </c>
      <c r="I344" s="17">
        <v>44</v>
      </c>
    </row>
    <row r="345" spans="1:9" ht="15" customHeight="1" x14ac:dyDescent="0.25">
      <c r="A345" s="36" t="s">
        <v>559</v>
      </c>
      <c r="B345" s="17">
        <v>176</v>
      </c>
      <c r="C345" s="17">
        <v>4738</v>
      </c>
      <c r="D345" s="17">
        <v>410</v>
      </c>
      <c r="E345" s="17">
        <v>830</v>
      </c>
      <c r="F345" s="17">
        <v>272</v>
      </c>
      <c r="G345" s="17">
        <v>127</v>
      </c>
      <c r="H345" s="17" t="s">
        <v>304</v>
      </c>
      <c r="I345" s="17" t="s">
        <v>304</v>
      </c>
    </row>
    <row r="346" spans="1:9" ht="27.95" customHeight="1" x14ac:dyDescent="0.25">
      <c r="A346" s="36" t="s">
        <v>560</v>
      </c>
      <c r="B346" s="17">
        <v>208</v>
      </c>
      <c r="C346" s="17">
        <v>12068</v>
      </c>
      <c r="D346" s="17">
        <v>1201</v>
      </c>
      <c r="E346" s="17">
        <v>2488</v>
      </c>
      <c r="F346" s="17">
        <v>816</v>
      </c>
      <c r="G346" s="17">
        <v>335</v>
      </c>
      <c r="H346" s="17">
        <v>10</v>
      </c>
      <c r="I346" s="17">
        <v>40</v>
      </c>
    </row>
    <row r="347" spans="1:9" ht="45.95" customHeight="1" x14ac:dyDescent="0.25">
      <c r="A347" s="26" t="s">
        <v>561</v>
      </c>
      <c r="B347" s="25" t="s">
        <v>20</v>
      </c>
      <c r="C347" s="25" t="s">
        <v>20</v>
      </c>
      <c r="D347" s="25" t="s">
        <v>20</v>
      </c>
      <c r="E347" s="25" t="s">
        <v>20</v>
      </c>
      <c r="F347" s="25" t="s">
        <v>20</v>
      </c>
      <c r="G347" s="25" t="s">
        <v>20</v>
      </c>
      <c r="H347" s="25" t="s">
        <v>20</v>
      </c>
      <c r="I347" s="25" t="s">
        <v>20</v>
      </c>
    </row>
    <row r="348" spans="1:9" ht="15" customHeight="1" x14ac:dyDescent="0.25">
      <c r="A348" s="36" t="s">
        <v>52</v>
      </c>
      <c r="B348" s="17">
        <v>3699</v>
      </c>
      <c r="C348" s="17">
        <v>63167</v>
      </c>
      <c r="D348" s="17">
        <v>5022</v>
      </c>
      <c r="E348" s="17">
        <v>9290</v>
      </c>
      <c r="F348" s="17">
        <v>3046</v>
      </c>
      <c r="G348" s="17">
        <v>1675</v>
      </c>
      <c r="H348" s="17">
        <v>92</v>
      </c>
      <c r="I348" s="17">
        <v>208</v>
      </c>
    </row>
    <row r="349" spans="1:9" ht="15" customHeight="1" x14ac:dyDescent="0.25">
      <c r="A349" s="36" t="s">
        <v>53</v>
      </c>
      <c r="B349" s="17">
        <v>3517</v>
      </c>
      <c r="C349" s="17">
        <v>62516</v>
      </c>
      <c r="D349" s="17">
        <v>5008</v>
      </c>
      <c r="E349" s="17">
        <v>9387</v>
      </c>
      <c r="F349" s="17">
        <v>3078</v>
      </c>
      <c r="G349" s="17">
        <v>1644</v>
      </c>
      <c r="H349" s="17">
        <v>78</v>
      </c>
      <c r="I349" s="17">
        <v>209</v>
      </c>
    </row>
    <row r="350" spans="1:9" ht="15" customHeight="1" x14ac:dyDescent="0.25">
      <c r="A350" s="36" t="s">
        <v>562</v>
      </c>
      <c r="B350" s="17">
        <v>4757</v>
      </c>
      <c r="C350" s="17">
        <v>78594</v>
      </c>
      <c r="D350" s="17">
        <v>6426</v>
      </c>
      <c r="E350" s="17">
        <v>11833</v>
      </c>
      <c r="F350" s="17">
        <v>3880</v>
      </c>
      <c r="G350" s="17">
        <v>2105</v>
      </c>
      <c r="H350" s="17">
        <v>123</v>
      </c>
      <c r="I350" s="17">
        <v>318</v>
      </c>
    </row>
    <row r="351" spans="1:9" ht="15" customHeight="1" thickBot="1" x14ac:dyDescent="0.3">
      <c r="A351" s="13"/>
      <c r="F351" s="4"/>
      <c r="G351" s="4"/>
      <c r="H351" s="4"/>
      <c r="I351" s="35"/>
    </row>
    <row r="352" spans="1:9" ht="183" customHeight="1" x14ac:dyDescent="0.25">
      <c r="A352" s="139" t="s">
        <v>563</v>
      </c>
      <c r="B352" s="139"/>
      <c r="C352" s="139"/>
      <c r="D352" s="139"/>
      <c r="E352" s="139"/>
      <c r="F352" s="139"/>
      <c r="G352" s="139"/>
      <c r="H352" s="139"/>
      <c r="I352" s="139"/>
    </row>
  </sheetData>
  <mergeCells count="7">
    <mergeCell ref="A2:G2"/>
    <mergeCell ref="A352:I352"/>
    <mergeCell ref="B3:C3"/>
    <mergeCell ref="D3:I3"/>
    <mergeCell ref="E5:F5"/>
    <mergeCell ref="D5:D6"/>
    <mergeCell ref="C5:C6"/>
  </mergeCells>
  <pageMargins left="0.7" right="0.7" top="0.6" bottom="0.6" header="0.3" footer="0.3"/>
  <pageSetup scale="84" fitToHeight="0" orientation="portrait" r:id="rId1"/>
  <rowBreaks count="7" manualBreakCount="7">
    <brk id="46" max="16383" man="1"/>
    <brk id="87" max="16383" man="1"/>
    <brk id="121" max="16383" man="1"/>
    <brk id="146" max="16383" man="1"/>
    <brk id="223" max="16383" man="1"/>
    <brk id="298" max="16383" man="1"/>
    <brk id="3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442E-85E8-6543-9AEF-96FBD2512534}">
  <sheetPr codeName="Sheet11">
    <pageSetUpPr fitToPage="1"/>
  </sheetPr>
  <dimension ref="A1:L350"/>
  <sheetViews>
    <sheetView showGridLines="0" zoomScale="150" zoomScaleNormal="150" zoomScaleSheetLayoutView="70" workbookViewId="0">
      <pane ySplit="5" topLeftCell="A149" activePane="bottomLeft" state="frozen"/>
      <selection pane="bottomLeft" activeCell="G15" sqref="G15"/>
    </sheetView>
  </sheetViews>
  <sheetFormatPr defaultColWidth="8.875" defaultRowHeight="15" x14ac:dyDescent="0.25"/>
  <cols>
    <col min="1" max="1" width="28.625" style="4" customWidth="1"/>
    <col min="2" max="2" width="7.375" style="6" customWidth="1"/>
    <col min="3" max="5" width="7.375" style="4" customWidth="1"/>
    <col min="6" max="6" width="7.375" style="6" customWidth="1"/>
    <col min="7" max="8" width="7.375" style="5" customWidth="1"/>
    <col min="9" max="12" width="7.375" style="4" customWidth="1"/>
    <col min="13" max="16384" width="8.875" style="4"/>
  </cols>
  <sheetData>
    <row r="1" spans="1:12" x14ac:dyDescent="0.25">
      <c r="A1" s="34" t="s">
        <v>289</v>
      </c>
    </row>
    <row r="2" spans="1:12" ht="22.5" customHeight="1" x14ac:dyDescent="0.25">
      <c r="A2" s="137" t="s">
        <v>564</v>
      </c>
      <c r="B2" s="138"/>
      <c r="C2" s="138"/>
      <c r="D2" s="138"/>
      <c r="E2" s="138"/>
      <c r="F2" s="138"/>
      <c r="G2" s="138"/>
      <c r="H2" s="40"/>
    </row>
    <row r="3" spans="1:12" ht="31.5" customHeight="1" x14ac:dyDescent="0.25">
      <c r="A3" s="33"/>
      <c r="B3" s="145" t="s">
        <v>565</v>
      </c>
      <c r="C3" s="145"/>
      <c r="D3" s="145"/>
      <c r="E3" s="145"/>
      <c r="F3" s="145"/>
      <c r="G3" s="145"/>
      <c r="H3" s="145"/>
      <c r="I3" s="146"/>
      <c r="J3" s="146"/>
      <c r="K3" s="146"/>
      <c r="L3" s="146"/>
    </row>
    <row r="4" spans="1:12" ht="51" customHeight="1" thickBot="1" x14ac:dyDescent="0.3">
      <c r="A4" s="55"/>
      <c r="B4" s="31" t="s">
        <v>168</v>
      </c>
      <c r="C4" s="31" t="s">
        <v>566</v>
      </c>
      <c r="D4" s="31" t="s">
        <v>567</v>
      </c>
      <c r="E4" s="31" t="s">
        <v>568</v>
      </c>
      <c r="F4" s="31" t="s">
        <v>569</v>
      </c>
      <c r="G4" s="31" t="s">
        <v>570</v>
      </c>
      <c r="H4" s="31" t="s">
        <v>571</v>
      </c>
      <c r="I4" s="31" t="s">
        <v>572</v>
      </c>
      <c r="J4" s="31" t="s">
        <v>573</v>
      </c>
      <c r="K4" s="31" t="s">
        <v>574</v>
      </c>
      <c r="L4" s="31" t="s">
        <v>175</v>
      </c>
    </row>
    <row r="5" spans="1:12" ht="24" customHeight="1" thickTop="1" x14ac:dyDescent="0.25">
      <c r="A5" s="29" t="s">
        <v>301</v>
      </c>
      <c r="B5" s="27">
        <v>82</v>
      </c>
      <c r="C5" s="27">
        <v>22.3</v>
      </c>
      <c r="D5" s="27">
        <v>8.6</v>
      </c>
      <c r="E5" s="27">
        <v>8.1</v>
      </c>
      <c r="F5" s="27">
        <v>6.5</v>
      </c>
      <c r="G5" s="27">
        <v>8.6999999999999993</v>
      </c>
      <c r="H5" s="27">
        <v>13.8</v>
      </c>
      <c r="I5" s="27">
        <v>9.1</v>
      </c>
      <c r="J5" s="27">
        <v>2.1</v>
      </c>
      <c r="K5" s="27">
        <v>5.2</v>
      </c>
      <c r="L5" s="27">
        <v>10.5</v>
      </c>
    </row>
    <row r="6" spans="1:12" ht="24" customHeight="1" x14ac:dyDescent="0.25">
      <c r="A6" s="26" t="s">
        <v>302</v>
      </c>
      <c r="B6" s="24" t="s">
        <v>20</v>
      </c>
      <c r="C6" s="24" t="s">
        <v>20</v>
      </c>
      <c r="D6" s="24" t="s">
        <v>20</v>
      </c>
      <c r="E6" s="24" t="s">
        <v>20</v>
      </c>
      <c r="F6" s="24" t="s">
        <v>20</v>
      </c>
      <c r="G6" s="24" t="s">
        <v>20</v>
      </c>
      <c r="H6" s="24" t="s">
        <v>20</v>
      </c>
      <c r="I6" s="24" t="s">
        <v>20</v>
      </c>
      <c r="J6" s="24" t="s">
        <v>20</v>
      </c>
      <c r="K6" s="24" t="s">
        <v>20</v>
      </c>
      <c r="L6" s="24" t="s">
        <v>20</v>
      </c>
    </row>
    <row r="7" spans="1:12" ht="15" customHeight="1" x14ac:dyDescent="0.25">
      <c r="A7" s="36" t="s">
        <v>303</v>
      </c>
      <c r="B7" s="16">
        <v>96.5</v>
      </c>
      <c r="C7" s="16">
        <v>24.3</v>
      </c>
      <c r="D7" s="16">
        <v>8.1999999999999993</v>
      </c>
      <c r="E7" s="16">
        <v>6.5</v>
      </c>
      <c r="F7" s="16">
        <v>9.5</v>
      </c>
      <c r="G7" s="16">
        <v>8.3000000000000007</v>
      </c>
      <c r="H7" s="16">
        <v>54.2</v>
      </c>
      <c r="I7" s="16">
        <v>24</v>
      </c>
      <c r="J7" s="16">
        <v>3.4</v>
      </c>
      <c r="K7" s="16">
        <v>5.9</v>
      </c>
      <c r="L7" s="16">
        <v>8.9</v>
      </c>
    </row>
    <row r="8" spans="1:12" ht="15" customHeight="1" x14ac:dyDescent="0.25">
      <c r="A8" s="36" t="s">
        <v>305</v>
      </c>
      <c r="B8" s="16">
        <v>76.099999999999994</v>
      </c>
      <c r="C8" s="16">
        <v>21.7</v>
      </c>
      <c r="D8" s="16">
        <v>6.2</v>
      </c>
      <c r="E8" s="16">
        <v>6.1</v>
      </c>
      <c r="F8" s="16">
        <v>6.1</v>
      </c>
      <c r="G8" s="16">
        <v>7.1</v>
      </c>
      <c r="H8" s="16">
        <v>32.700000000000003</v>
      </c>
      <c r="I8" s="16">
        <v>14.2</v>
      </c>
      <c r="J8" s="16">
        <v>2.2999999999999998</v>
      </c>
      <c r="K8" s="16">
        <v>4.7</v>
      </c>
      <c r="L8" s="16">
        <v>8.4</v>
      </c>
    </row>
    <row r="9" spans="1:12" ht="15" customHeight="1" x14ac:dyDescent="0.25">
      <c r="A9" s="36" t="s">
        <v>306</v>
      </c>
      <c r="B9" s="16">
        <v>64.599999999999994</v>
      </c>
      <c r="C9" s="16">
        <v>19.600000000000001</v>
      </c>
      <c r="D9" s="16">
        <v>5.5</v>
      </c>
      <c r="E9" s="16">
        <v>6</v>
      </c>
      <c r="F9" s="16">
        <v>4.7</v>
      </c>
      <c r="G9" s="16">
        <v>6.9</v>
      </c>
      <c r="H9" s="16">
        <v>15</v>
      </c>
      <c r="I9" s="16">
        <v>8.4</v>
      </c>
      <c r="J9" s="16">
        <v>2.2000000000000002</v>
      </c>
      <c r="K9" s="16">
        <v>4.0999999999999996</v>
      </c>
      <c r="L9" s="16">
        <v>8</v>
      </c>
    </row>
    <row r="10" spans="1:12" ht="15" customHeight="1" x14ac:dyDescent="0.25">
      <c r="A10" s="36" t="s">
        <v>307</v>
      </c>
      <c r="B10" s="16">
        <v>70.5</v>
      </c>
      <c r="C10" s="16">
        <v>20.8</v>
      </c>
      <c r="D10" s="16">
        <v>7.4</v>
      </c>
      <c r="E10" s="16">
        <v>7.4</v>
      </c>
      <c r="F10" s="16">
        <v>5.6</v>
      </c>
      <c r="G10" s="16">
        <v>8.4</v>
      </c>
      <c r="H10" s="16">
        <v>9</v>
      </c>
      <c r="I10" s="16">
        <v>6.8</v>
      </c>
      <c r="J10" s="16">
        <v>1.9</v>
      </c>
      <c r="K10" s="16">
        <v>4.3</v>
      </c>
      <c r="L10" s="16">
        <v>9.5</v>
      </c>
    </row>
    <row r="11" spans="1:12" ht="15" customHeight="1" x14ac:dyDescent="0.25">
      <c r="A11" s="36" t="s">
        <v>308</v>
      </c>
      <c r="B11" s="16">
        <v>78.5</v>
      </c>
      <c r="C11" s="16">
        <v>22.2</v>
      </c>
      <c r="D11" s="16">
        <v>8.1</v>
      </c>
      <c r="E11" s="16">
        <v>8.1</v>
      </c>
      <c r="F11" s="16">
        <v>6.4</v>
      </c>
      <c r="G11" s="16">
        <v>8.1</v>
      </c>
      <c r="H11" s="16">
        <v>6.3</v>
      </c>
      <c r="I11" s="16">
        <v>8.4</v>
      </c>
      <c r="J11" s="16">
        <v>2</v>
      </c>
      <c r="K11" s="16">
        <v>4.5</v>
      </c>
      <c r="L11" s="16">
        <v>10.5</v>
      </c>
    </row>
    <row r="12" spans="1:12" ht="15" customHeight="1" x14ac:dyDescent="0.25">
      <c r="A12" s="36" t="s">
        <v>309</v>
      </c>
      <c r="B12" s="16">
        <v>83.7</v>
      </c>
      <c r="C12" s="16">
        <v>20.399999999999999</v>
      </c>
      <c r="D12" s="16">
        <v>8.6</v>
      </c>
      <c r="E12" s="16">
        <v>9.5</v>
      </c>
      <c r="F12" s="16">
        <v>6.5</v>
      </c>
      <c r="G12" s="16">
        <v>9.6999999999999993</v>
      </c>
      <c r="H12" s="16">
        <v>8.4</v>
      </c>
      <c r="I12" s="16">
        <v>8.1</v>
      </c>
      <c r="J12" s="16">
        <v>1.7</v>
      </c>
      <c r="K12" s="16">
        <v>6</v>
      </c>
      <c r="L12" s="16">
        <v>11.7</v>
      </c>
    </row>
    <row r="13" spans="1:12" ht="15" customHeight="1" x14ac:dyDescent="0.25">
      <c r="A13" s="36" t="s">
        <v>310</v>
      </c>
      <c r="B13" s="16">
        <v>96.3</v>
      </c>
      <c r="C13" s="16">
        <v>25.8</v>
      </c>
      <c r="D13" s="16">
        <v>12.5</v>
      </c>
      <c r="E13" s="16">
        <v>10</v>
      </c>
      <c r="F13" s="16">
        <v>7.2</v>
      </c>
      <c r="G13" s="16">
        <v>10.3</v>
      </c>
      <c r="H13" s="16">
        <v>8.5</v>
      </c>
      <c r="I13" s="16">
        <v>6.8</v>
      </c>
      <c r="J13" s="16">
        <v>1.8</v>
      </c>
      <c r="K13" s="16">
        <v>5.9</v>
      </c>
      <c r="L13" s="16">
        <v>12.9</v>
      </c>
    </row>
    <row r="14" spans="1:12" ht="15" customHeight="1" x14ac:dyDescent="0.25">
      <c r="A14" s="36" t="s">
        <v>311</v>
      </c>
      <c r="B14" s="16">
        <v>109.1</v>
      </c>
      <c r="C14" s="16">
        <v>26.5</v>
      </c>
      <c r="D14" s="16">
        <v>14.6</v>
      </c>
      <c r="E14" s="16">
        <v>11.8</v>
      </c>
      <c r="F14" s="16">
        <v>8.1999999999999993</v>
      </c>
      <c r="G14" s="16">
        <v>11.4</v>
      </c>
      <c r="H14" s="16">
        <v>15.3</v>
      </c>
      <c r="I14" s="16">
        <v>3.2</v>
      </c>
      <c r="J14" s="16">
        <v>2.7</v>
      </c>
      <c r="K14" s="16">
        <v>6.9</v>
      </c>
      <c r="L14" s="16">
        <v>15.1</v>
      </c>
    </row>
    <row r="15" spans="1:12" ht="24" customHeight="1" x14ac:dyDescent="0.25">
      <c r="A15" s="26" t="s">
        <v>312</v>
      </c>
      <c r="B15" s="24" t="s">
        <v>20</v>
      </c>
      <c r="C15" s="24" t="s">
        <v>20</v>
      </c>
      <c r="D15" s="24" t="s">
        <v>20</v>
      </c>
      <c r="E15" s="24" t="s">
        <v>20</v>
      </c>
      <c r="F15" s="24" t="s">
        <v>20</v>
      </c>
      <c r="G15" s="24" t="s">
        <v>20</v>
      </c>
      <c r="H15" s="24" t="s">
        <v>20</v>
      </c>
      <c r="I15" s="24" t="s">
        <v>20</v>
      </c>
      <c r="J15" s="24" t="s">
        <v>20</v>
      </c>
      <c r="K15" s="24" t="s">
        <v>20</v>
      </c>
      <c r="L15" s="24" t="s">
        <v>20</v>
      </c>
    </row>
    <row r="16" spans="1:12" ht="15" customHeight="1" x14ac:dyDescent="0.25">
      <c r="A16" s="36" t="s">
        <v>313</v>
      </c>
      <c r="B16" s="16">
        <v>68.8</v>
      </c>
      <c r="C16" s="16">
        <v>25</v>
      </c>
      <c r="D16" s="16">
        <v>8.5</v>
      </c>
      <c r="E16" s="16">
        <v>5.6</v>
      </c>
      <c r="F16" s="16">
        <v>5.7</v>
      </c>
      <c r="G16" s="16">
        <v>6.3</v>
      </c>
      <c r="H16" s="16">
        <v>1.8</v>
      </c>
      <c r="I16" s="16">
        <v>3.6</v>
      </c>
      <c r="J16" s="16">
        <v>1.8</v>
      </c>
      <c r="K16" s="16">
        <v>6.4</v>
      </c>
      <c r="L16" s="16">
        <v>6.9</v>
      </c>
    </row>
    <row r="17" spans="1:12" x14ac:dyDescent="0.25">
      <c r="A17" s="36" t="s">
        <v>314</v>
      </c>
      <c r="B17" s="16">
        <v>209.5</v>
      </c>
      <c r="C17" s="16">
        <v>26.9</v>
      </c>
      <c r="D17" s="16">
        <v>5.3</v>
      </c>
      <c r="E17" s="16">
        <v>9.4</v>
      </c>
      <c r="F17" s="16">
        <v>2.6</v>
      </c>
      <c r="G17" s="16">
        <v>12.4</v>
      </c>
      <c r="H17" s="16">
        <v>31.6</v>
      </c>
      <c r="I17" s="16">
        <v>117.6</v>
      </c>
      <c r="J17" s="16">
        <v>1.6</v>
      </c>
      <c r="K17" s="16">
        <v>2</v>
      </c>
      <c r="L17" s="16">
        <v>11.2</v>
      </c>
    </row>
    <row r="18" spans="1:12" s="45" customFormat="1" x14ac:dyDescent="0.25">
      <c r="A18" s="46" t="s">
        <v>316</v>
      </c>
      <c r="B18" s="54">
        <v>282.7</v>
      </c>
      <c r="C18" s="54">
        <v>27.2</v>
      </c>
      <c r="D18" s="54">
        <v>18</v>
      </c>
      <c r="E18" s="54">
        <v>17.2</v>
      </c>
      <c r="F18" s="54">
        <v>25.3</v>
      </c>
      <c r="G18" s="54">
        <v>10.199999999999999</v>
      </c>
      <c r="H18" s="54">
        <v>120.9</v>
      </c>
      <c r="I18" s="54">
        <v>62.4</v>
      </c>
      <c r="J18" s="54">
        <v>4.0999999999999996</v>
      </c>
      <c r="K18" s="54">
        <v>2.7</v>
      </c>
      <c r="L18" s="54">
        <v>11.7</v>
      </c>
    </row>
    <row r="19" spans="1:12" x14ac:dyDescent="0.25">
      <c r="A19" s="36" t="s">
        <v>317</v>
      </c>
      <c r="B19" s="16">
        <v>172.7</v>
      </c>
      <c r="C19" s="16">
        <v>51.5</v>
      </c>
      <c r="D19" s="16">
        <v>19.8</v>
      </c>
      <c r="E19" s="16">
        <v>19.899999999999999</v>
      </c>
      <c r="F19" s="16">
        <v>19.8</v>
      </c>
      <c r="G19" s="16">
        <v>14.7</v>
      </c>
      <c r="H19" s="16">
        <v>20</v>
      </c>
      <c r="I19" s="16">
        <v>4.5999999999999996</v>
      </c>
      <c r="J19" s="16">
        <v>4</v>
      </c>
      <c r="K19" s="16">
        <v>8.1999999999999993</v>
      </c>
      <c r="L19" s="16">
        <v>19.7</v>
      </c>
    </row>
    <row r="20" spans="1:12" x14ac:dyDescent="0.25">
      <c r="A20" s="13" t="s">
        <v>318</v>
      </c>
      <c r="B20" s="16">
        <v>231.1</v>
      </c>
      <c r="C20" s="16">
        <v>70.2</v>
      </c>
      <c r="D20" s="16">
        <v>30</v>
      </c>
      <c r="E20" s="16">
        <v>19.3</v>
      </c>
      <c r="F20" s="16">
        <v>33</v>
      </c>
      <c r="G20" s="16">
        <v>16.7</v>
      </c>
      <c r="H20" s="16">
        <v>21.8</v>
      </c>
      <c r="I20" s="16">
        <v>6</v>
      </c>
      <c r="J20" s="16">
        <v>5.0999999999999996</v>
      </c>
      <c r="K20" s="16">
        <v>9</v>
      </c>
      <c r="L20" s="16">
        <v>24.9</v>
      </c>
    </row>
    <row r="21" spans="1:12" s="45" customFormat="1" x14ac:dyDescent="0.25">
      <c r="A21" s="43" t="s">
        <v>319</v>
      </c>
      <c r="B21" s="54">
        <v>94.8</v>
      </c>
      <c r="C21" s="54">
        <v>26.4</v>
      </c>
      <c r="D21" s="54">
        <v>6.9</v>
      </c>
      <c r="E21" s="54">
        <v>20.7</v>
      </c>
      <c r="F21" s="54">
        <v>2.2999999999999998</v>
      </c>
      <c r="G21" s="54">
        <v>11.9</v>
      </c>
      <c r="H21" s="54">
        <v>10.5</v>
      </c>
      <c r="I21" s="54">
        <v>2.6</v>
      </c>
      <c r="J21" s="54">
        <v>2.5</v>
      </c>
      <c r="K21" s="54">
        <v>7.2</v>
      </c>
      <c r="L21" s="54">
        <v>12.7</v>
      </c>
    </row>
    <row r="22" spans="1:12" x14ac:dyDescent="0.25">
      <c r="A22" s="36" t="s">
        <v>320</v>
      </c>
      <c r="B22" s="16">
        <v>96.9</v>
      </c>
      <c r="C22" s="16">
        <v>11.8</v>
      </c>
      <c r="D22" s="16">
        <v>7.4</v>
      </c>
      <c r="E22" s="16">
        <v>8.4</v>
      </c>
      <c r="F22" s="16">
        <v>24.2</v>
      </c>
      <c r="G22" s="16">
        <v>6.8</v>
      </c>
      <c r="H22" s="16">
        <v>16.899999999999999</v>
      </c>
      <c r="I22" s="16">
        <v>5.7</v>
      </c>
      <c r="J22" s="16">
        <v>7.5</v>
      </c>
      <c r="K22" s="16">
        <v>1.2</v>
      </c>
      <c r="L22" s="16">
        <v>14.4</v>
      </c>
    </row>
    <row r="23" spans="1:12" x14ac:dyDescent="0.25">
      <c r="A23" s="36" t="s">
        <v>321</v>
      </c>
      <c r="B23" s="16">
        <v>89</v>
      </c>
      <c r="C23" s="16">
        <v>17.100000000000001</v>
      </c>
      <c r="D23" s="16">
        <v>8.1999999999999993</v>
      </c>
      <c r="E23" s="16">
        <v>10.8</v>
      </c>
      <c r="F23" s="16">
        <v>6.1</v>
      </c>
      <c r="G23" s="16">
        <v>12.4</v>
      </c>
      <c r="H23" s="16">
        <v>11.3</v>
      </c>
      <c r="I23" s="16">
        <v>18.5</v>
      </c>
      <c r="J23" s="16">
        <v>1.6</v>
      </c>
      <c r="K23" s="16">
        <v>2.1</v>
      </c>
      <c r="L23" s="16">
        <v>9.1</v>
      </c>
    </row>
    <row r="24" spans="1:12" s="45" customFormat="1" ht="15" customHeight="1" x14ac:dyDescent="0.25">
      <c r="A24" s="43" t="s">
        <v>322</v>
      </c>
      <c r="B24" s="54">
        <v>67</v>
      </c>
      <c r="C24" s="54">
        <v>15.5</v>
      </c>
      <c r="D24" s="54">
        <v>7.6</v>
      </c>
      <c r="E24" s="54">
        <v>8.6</v>
      </c>
      <c r="F24" s="54">
        <v>0.9</v>
      </c>
      <c r="G24" s="54">
        <v>13.3</v>
      </c>
      <c r="H24" s="54">
        <v>4.5</v>
      </c>
      <c r="I24" s="54">
        <v>11.8</v>
      </c>
      <c r="J24" s="54">
        <v>1.3</v>
      </c>
      <c r="K24" s="54">
        <v>2</v>
      </c>
      <c r="L24" s="54">
        <v>8.5</v>
      </c>
    </row>
    <row r="25" spans="1:12" ht="15" customHeight="1" x14ac:dyDescent="0.25">
      <c r="A25" s="13" t="s">
        <v>323</v>
      </c>
      <c r="B25" s="16">
        <v>109.3</v>
      </c>
      <c r="C25" s="16">
        <v>18.600000000000001</v>
      </c>
      <c r="D25" s="16">
        <v>8.8000000000000007</v>
      </c>
      <c r="E25" s="16">
        <v>12.7</v>
      </c>
      <c r="F25" s="16">
        <v>10.4</v>
      </c>
      <c r="G25" s="16">
        <v>11.5</v>
      </c>
      <c r="H25" s="16">
        <v>13.9</v>
      </c>
      <c r="I25" s="16">
        <v>23.6</v>
      </c>
      <c r="J25" s="16">
        <v>1.8</v>
      </c>
      <c r="K25" s="16">
        <v>2.1</v>
      </c>
      <c r="L25" s="16">
        <v>9.6</v>
      </c>
    </row>
    <row r="26" spans="1:12" s="45" customFormat="1" ht="15" customHeight="1" x14ac:dyDescent="0.25">
      <c r="A26" s="46" t="s">
        <v>324</v>
      </c>
      <c r="B26" s="54">
        <v>77.8</v>
      </c>
      <c r="C26" s="54">
        <v>19.5</v>
      </c>
      <c r="D26" s="54">
        <v>7.8</v>
      </c>
      <c r="E26" s="54">
        <v>13.4</v>
      </c>
      <c r="F26" s="54">
        <v>2.2999999999999998</v>
      </c>
      <c r="G26" s="54">
        <v>9.1999999999999993</v>
      </c>
      <c r="H26" s="54" t="s">
        <v>304</v>
      </c>
      <c r="I26" s="54">
        <v>2</v>
      </c>
      <c r="J26" s="54">
        <v>2.2999999999999998</v>
      </c>
      <c r="K26" s="54">
        <v>10.5</v>
      </c>
      <c r="L26" s="54">
        <v>9.6</v>
      </c>
    </row>
    <row r="27" spans="1:12" ht="15" customHeight="1" x14ac:dyDescent="0.25">
      <c r="A27" s="36" t="s">
        <v>325</v>
      </c>
      <c r="B27" s="16">
        <v>86.3</v>
      </c>
      <c r="C27" s="16">
        <v>36.9</v>
      </c>
      <c r="D27" s="16">
        <v>18.600000000000001</v>
      </c>
      <c r="E27" s="16">
        <v>4.4000000000000004</v>
      </c>
      <c r="F27" s="16">
        <v>1.4</v>
      </c>
      <c r="G27" s="16">
        <v>6.4</v>
      </c>
      <c r="H27" s="16">
        <v>5.3</v>
      </c>
      <c r="I27" s="16">
        <v>5</v>
      </c>
      <c r="J27" s="16">
        <v>1.4</v>
      </c>
      <c r="K27" s="16">
        <v>3</v>
      </c>
      <c r="L27" s="16">
        <v>13.9</v>
      </c>
    </row>
    <row r="28" spans="1:12" ht="15" customHeight="1" x14ac:dyDescent="0.25">
      <c r="A28" s="36" t="s">
        <v>326</v>
      </c>
      <c r="B28" s="16">
        <v>92.2</v>
      </c>
      <c r="C28" s="16">
        <v>27.2</v>
      </c>
      <c r="D28" s="16">
        <v>11.4</v>
      </c>
      <c r="E28" s="16">
        <v>3.7</v>
      </c>
      <c r="F28" s="16">
        <v>16.3</v>
      </c>
      <c r="G28" s="16">
        <v>10.8</v>
      </c>
      <c r="H28" s="16">
        <v>4.0999999999999996</v>
      </c>
      <c r="I28" s="16">
        <v>2.1</v>
      </c>
      <c r="J28" s="16">
        <v>2.2000000000000002</v>
      </c>
      <c r="K28" s="16">
        <v>5.4</v>
      </c>
      <c r="L28" s="16">
        <v>15.5</v>
      </c>
    </row>
    <row r="29" spans="1:12" ht="15" customHeight="1" x14ac:dyDescent="0.25">
      <c r="A29" s="36" t="s">
        <v>327</v>
      </c>
      <c r="B29" s="16">
        <v>38</v>
      </c>
      <c r="C29" s="16">
        <v>17.2</v>
      </c>
      <c r="D29" s="16">
        <v>3.6</v>
      </c>
      <c r="E29" s="16">
        <v>2.9</v>
      </c>
      <c r="F29" s="16" t="s">
        <v>304</v>
      </c>
      <c r="G29" s="16">
        <v>2.1</v>
      </c>
      <c r="H29" s="16">
        <v>3.5</v>
      </c>
      <c r="I29" s="16">
        <v>0.9</v>
      </c>
      <c r="J29" s="16">
        <v>0.9</v>
      </c>
      <c r="K29" s="16">
        <v>0.8</v>
      </c>
      <c r="L29" s="16">
        <v>6.3</v>
      </c>
    </row>
    <row r="30" spans="1:12" ht="15" customHeight="1" x14ac:dyDescent="0.25">
      <c r="A30" s="36" t="s">
        <v>328</v>
      </c>
      <c r="B30" s="16">
        <v>60.3</v>
      </c>
      <c r="C30" s="16">
        <v>29.4</v>
      </c>
      <c r="D30" s="16">
        <v>5.4</v>
      </c>
      <c r="E30" s="16">
        <v>3.4</v>
      </c>
      <c r="F30" s="16">
        <v>6</v>
      </c>
      <c r="G30" s="16">
        <v>8.4</v>
      </c>
      <c r="H30" s="16">
        <v>1.8</v>
      </c>
      <c r="I30" s="16">
        <v>1.3</v>
      </c>
      <c r="J30" s="16">
        <v>1</v>
      </c>
      <c r="K30" s="16">
        <v>2</v>
      </c>
      <c r="L30" s="16">
        <v>9.3000000000000007</v>
      </c>
    </row>
    <row r="31" spans="1:12" ht="15" customHeight="1" x14ac:dyDescent="0.25">
      <c r="A31" s="36" t="s">
        <v>329</v>
      </c>
      <c r="B31" s="16">
        <v>34.1</v>
      </c>
      <c r="C31" s="16">
        <v>11.7</v>
      </c>
      <c r="D31" s="16">
        <v>3.4</v>
      </c>
      <c r="E31" s="16">
        <v>1.2</v>
      </c>
      <c r="F31" s="16">
        <v>1.1000000000000001</v>
      </c>
      <c r="G31" s="16">
        <v>7</v>
      </c>
      <c r="H31" s="16" t="s">
        <v>304</v>
      </c>
      <c r="I31" s="16">
        <v>5.4</v>
      </c>
      <c r="J31" s="16">
        <v>0.6</v>
      </c>
      <c r="K31" s="16">
        <v>1.5</v>
      </c>
      <c r="L31" s="16">
        <v>6.9</v>
      </c>
    </row>
    <row r="32" spans="1:12" ht="15" customHeight="1" x14ac:dyDescent="0.25">
      <c r="A32" s="36" t="s">
        <v>330</v>
      </c>
      <c r="B32" s="16">
        <v>145.1</v>
      </c>
      <c r="C32" s="16">
        <v>36.9</v>
      </c>
      <c r="D32" s="16">
        <v>14.4</v>
      </c>
      <c r="E32" s="16">
        <v>8.5</v>
      </c>
      <c r="F32" s="16">
        <v>1.2</v>
      </c>
      <c r="G32" s="16">
        <v>19.3</v>
      </c>
      <c r="H32" s="16" t="s">
        <v>304</v>
      </c>
      <c r="I32" s="16">
        <v>8.5</v>
      </c>
      <c r="J32" s="16">
        <v>1.3</v>
      </c>
      <c r="K32" s="16">
        <v>22.1</v>
      </c>
      <c r="L32" s="16">
        <v>39.5</v>
      </c>
    </row>
    <row r="33" spans="1:12" ht="15" customHeight="1" x14ac:dyDescent="0.25">
      <c r="A33" s="36" t="s">
        <v>331</v>
      </c>
      <c r="B33" s="16">
        <v>24.4</v>
      </c>
      <c r="C33" s="16">
        <v>9.5</v>
      </c>
      <c r="D33" s="16">
        <v>2.2000000000000002</v>
      </c>
      <c r="E33" s="16">
        <v>3.1</v>
      </c>
      <c r="F33" s="16">
        <v>0.8</v>
      </c>
      <c r="G33" s="16">
        <v>4.4000000000000004</v>
      </c>
      <c r="H33" s="16" t="s">
        <v>304</v>
      </c>
      <c r="I33" s="16">
        <v>1.3</v>
      </c>
      <c r="J33" s="16">
        <v>0.5</v>
      </c>
      <c r="K33" s="16">
        <v>1.3</v>
      </c>
      <c r="L33" s="16">
        <v>7.5</v>
      </c>
    </row>
    <row r="34" spans="1:12" ht="24" customHeight="1" x14ac:dyDescent="0.25">
      <c r="A34" s="26" t="s">
        <v>332</v>
      </c>
      <c r="B34" s="24" t="s">
        <v>20</v>
      </c>
      <c r="C34" s="24" t="s">
        <v>20</v>
      </c>
      <c r="D34" s="24" t="s">
        <v>20</v>
      </c>
      <c r="E34" s="24" t="s">
        <v>20</v>
      </c>
      <c r="F34" s="24" t="s">
        <v>20</v>
      </c>
      <c r="G34" s="24" t="s">
        <v>20</v>
      </c>
      <c r="H34" s="24" t="s">
        <v>20</v>
      </c>
      <c r="I34" s="24" t="s">
        <v>20</v>
      </c>
      <c r="J34" s="24" t="s">
        <v>20</v>
      </c>
      <c r="K34" s="24" t="s">
        <v>20</v>
      </c>
      <c r="L34" s="24" t="s">
        <v>20</v>
      </c>
    </row>
    <row r="35" spans="1:12" ht="15" customHeight="1" x14ac:dyDescent="0.25">
      <c r="A35" s="36" t="s">
        <v>333</v>
      </c>
      <c r="B35" s="16">
        <v>62.7</v>
      </c>
      <c r="C35" s="16">
        <v>29</v>
      </c>
      <c r="D35" s="16">
        <v>3.6</v>
      </c>
      <c r="E35" s="16">
        <v>5.3</v>
      </c>
      <c r="F35" s="16">
        <v>2.8</v>
      </c>
      <c r="G35" s="16">
        <v>5.5</v>
      </c>
      <c r="H35" s="16">
        <v>13</v>
      </c>
      <c r="I35" s="16">
        <v>5</v>
      </c>
      <c r="J35" s="16">
        <v>1.3</v>
      </c>
      <c r="K35" s="16">
        <v>3.2</v>
      </c>
      <c r="L35" s="16">
        <v>7.8</v>
      </c>
    </row>
    <row r="36" spans="1:12" ht="15" customHeight="1" x14ac:dyDescent="0.25">
      <c r="A36" s="36" t="s">
        <v>334</v>
      </c>
      <c r="B36" s="16">
        <v>71.3</v>
      </c>
      <c r="C36" s="16">
        <v>26.1</v>
      </c>
      <c r="D36" s="16">
        <v>6.6</v>
      </c>
      <c r="E36" s="16">
        <v>6.2</v>
      </c>
      <c r="F36" s="16">
        <v>6.6</v>
      </c>
      <c r="G36" s="16">
        <v>6.6</v>
      </c>
      <c r="H36" s="16">
        <v>8.4</v>
      </c>
      <c r="I36" s="16">
        <v>6.8</v>
      </c>
      <c r="J36" s="16">
        <v>1.7</v>
      </c>
      <c r="K36" s="16">
        <v>4.4000000000000004</v>
      </c>
      <c r="L36" s="16">
        <v>8</v>
      </c>
    </row>
    <row r="37" spans="1:12" ht="15" customHeight="1" x14ac:dyDescent="0.25">
      <c r="A37" s="36" t="s">
        <v>335</v>
      </c>
      <c r="B37" s="16">
        <v>74.5</v>
      </c>
      <c r="C37" s="16">
        <v>26</v>
      </c>
      <c r="D37" s="16">
        <v>6.6</v>
      </c>
      <c r="E37" s="16">
        <v>6.9</v>
      </c>
      <c r="F37" s="16">
        <v>6.4</v>
      </c>
      <c r="G37" s="16">
        <v>7.1</v>
      </c>
      <c r="H37" s="16">
        <v>10.7</v>
      </c>
      <c r="I37" s="16">
        <v>6.5</v>
      </c>
      <c r="J37" s="16">
        <v>1.7</v>
      </c>
      <c r="K37" s="16">
        <v>3.9</v>
      </c>
      <c r="L37" s="16">
        <v>9</v>
      </c>
    </row>
    <row r="38" spans="1:12" ht="15" customHeight="1" x14ac:dyDescent="0.25">
      <c r="A38" s="36" t="s">
        <v>336</v>
      </c>
      <c r="B38" s="16">
        <v>88.4</v>
      </c>
      <c r="C38" s="16">
        <v>29</v>
      </c>
      <c r="D38" s="16">
        <v>8.1999999999999993</v>
      </c>
      <c r="E38" s="16">
        <v>7.4</v>
      </c>
      <c r="F38" s="16">
        <v>7.4</v>
      </c>
      <c r="G38" s="16">
        <v>9</v>
      </c>
      <c r="H38" s="16">
        <v>9.6</v>
      </c>
      <c r="I38" s="16">
        <v>7.9</v>
      </c>
      <c r="J38" s="16">
        <v>2.2999999999999998</v>
      </c>
      <c r="K38" s="16">
        <v>5.9</v>
      </c>
      <c r="L38" s="16">
        <v>11.8</v>
      </c>
    </row>
    <row r="39" spans="1:12" ht="15" customHeight="1" x14ac:dyDescent="0.25">
      <c r="A39" s="36" t="s">
        <v>337</v>
      </c>
      <c r="B39" s="16">
        <v>95.8</v>
      </c>
      <c r="C39" s="16">
        <v>25.6</v>
      </c>
      <c r="D39" s="16">
        <v>9.1999999999999993</v>
      </c>
      <c r="E39" s="16">
        <v>9.6</v>
      </c>
      <c r="F39" s="16">
        <v>9.8000000000000007</v>
      </c>
      <c r="G39" s="16">
        <v>9.5</v>
      </c>
      <c r="H39" s="16">
        <v>19.399999999999999</v>
      </c>
      <c r="I39" s="16">
        <v>10</v>
      </c>
      <c r="J39" s="16">
        <v>2.5</v>
      </c>
      <c r="K39" s="16">
        <v>5.9</v>
      </c>
      <c r="L39" s="16">
        <v>10.9</v>
      </c>
    </row>
    <row r="40" spans="1:12" ht="15" customHeight="1" x14ac:dyDescent="0.25">
      <c r="A40" s="36" t="s">
        <v>338</v>
      </c>
      <c r="B40" s="16">
        <v>78.7</v>
      </c>
      <c r="C40" s="16">
        <v>16.2</v>
      </c>
      <c r="D40" s="16">
        <v>10.199999999999999</v>
      </c>
      <c r="E40" s="16">
        <v>9</v>
      </c>
      <c r="F40" s="16">
        <v>5.7</v>
      </c>
      <c r="G40" s="16">
        <v>9</v>
      </c>
      <c r="H40" s="16">
        <v>13</v>
      </c>
      <c r="I40" s="16">
        <v>9</v>
      </c>
      <c r="J40" s="16">
        <v>2.2000000000000002</v>
      </c>
      <c r="K40" s="16">
        <v>5.5</v>
      </c>
      <c r="L40" s="16">
        <v>10.6</v>
      </c>
    </row>
    <row r="41" spans="1:12" ht="15" customHeight="1" x14ac:dyDescent="0.25">
      <c r="A41" s="36" t="s">
        <v>339</v>
      </c>
      <c r="B41" s="16">
        <v>84</v>
      </c>
      <c r="C41" s="16">
        <v>18.7</v>
      </c>
      <c r="D41" s="16">
        <v>9.5</v>
      </c>
      <c r="E41" s="16">
        <v>8.5</v>
      </c>
      <c r="F41" s="16">
        <v>5.8</v>
      </c>
      <c r="G41" s="16">
        <v>9.4</v>
      </c>
      <c r="H41" s="16">
        <v>16.2</v>
      </c>
      <c r="I41" s="16">
        <v>11.1</v>
      </c>
      <c r="J41" s="16">
        <v>2.2000000000000002</v>
      </c>
      <c r="K41" s="16">
        <v>5.3</v>
      </c>
      <c r="L41" s="16">
        <v>10.8</v>
      </c>
    </row>
    <row r="42" spans="1:12" ht="15" customHeight="1" x14ac:dyDescent="0.25">
      <c r="A42" s="36" t="s">
        <v>340</v>
      </c>
      <c r="B42" s="16">
        <v>80.5</v>
      </c>
      <c r="C42" s="16">
        <v>21</v>
      </c>
      <c r="D42" s="16">
        <v>8.9</v>
      </c>
      <c r="E42" s="16">
        <v>8.6999999999999993</v>
      </c>
      <c r="F42" s="16">
        <v>4.5</v>
      </c>
      <c r="G42" s="16">
        <v>9.4</v>
      </c>
      <c r="H42" s="16">
        <v>11.7</v>
      </c>
      <c r="I42" s="16">
        <v>8.8000000000000007</v>
      </c>
      <c r="J42" s="16">
        <v>2</v>
      </c>
      <c r="K42" s="16">
        <v>5.7</v>
      </c>
      <c r="L42" s="16">
        <v>11.2</v>
      </c>
    </row>
    <row r="43" spans="1:12" ht="15" customHeight="1" x14ac:dyDescent="0.25">
      <c r="A43" s="36" t="s">
        <v>341</v>
      </c>
      <c r="B43" s="16">
        <v>81.400000000000006</v>
      </c>
      <c r="C43" s="16">
        <v>17.8</v>
      </c>
      <c r="D43" s="16">
        <v>8.6</v>
      </c>
      <c r="E43" s="16">
        <v>7.6</v>
      </c>
      <c r="F43" s="16">
        <v>7</v>
      </c>
      <c r="G43" s="16">
        <v>8.9</v>
      </c>
      <c r="H43" s="16" t="s">
        <v>304</v>
      </c>
      <c r="I43" s="16">
        <v>11.7</v>
      </c>
      <c r="J43" s="16">
        <v>2.5</v>
      </c>
      <c r="K43" s="16">
        <v>4.0999999999999996</v>
      </c>
      <c r="L43" s="16">
        <v>10.3</v>
      </c>
    </row>
    <row r="44" spans="1:12" ht="15" customHeight="1" x14ac:dyDescent="0.25">
      <c r="A44" s="36" t="s">
        <v>342</v>
      </c>
      <c r="B44" s="16">
        <v>85.6</v>
      </c>
      <c r="C44" s="16">
        <v>21</v>
      </c>
      <c r="D44" s="16">
        <v>8.9</v>
      </c>
      <c r="E44" s="16">
        <v>8.8000000000000007</v>
      </c>
      <c r="F44" s="16">
        <v>6.9</v>
      </c>
      <c r="G44" s="16">
        <v>9</v>
      </c>
      <c r="H44" s="16">
        <v>14.2</v>
      </c>
      <c r="I44" s="16">
        <v>10.9</v>
      </c>
      <c r="J44" s="16">
        <v>2.2000000000000002</v>
      </c>
      <c r="K44" s="16">
        <v>4.9000000000000004</v>
      </c>
      <c r="L44" s="16">
        <v>11.6</v>
      </c>
    </row>
    <row r="45" spans="1:12" ht="24" customHeight="1" x14ac:dyDescent="0.25">
      <c r="A45" s="26" t="s">
        <v>343</v>
      </c>
      <c r="B45" s="24" t="s">
        <v>20</v>
      </c>
      <c r="C45" s="24" t="s">
        <v>20</v>
      </c>
      <c r="D45" s="24" t="s">
        <v>20</v>
      </c>
      <c r="E45" s="24" t="s">
        <v>20</v>
      </c>
      <c r="F45" s="24" t="s">
        <v>20</v>
      </c>
      <c r="G45" s="24" t="s">
        <v>20</v>
      </c>
      <c r="H45" s="24" t="s">
        <v>20</v>
      </c>
      <c r="I45" s="24" t="s">
        <v>20</v>
      </c>
      <c r="J45" s="24" t="s">
        <v>20</v>
      </c>
      <c r="K45" s="24" t="s">
        <v>20</v>
      </c>
      <c r="L45" s="24" t="s">
        <v>20</v>
      </c>
    </row>
    <row r="46" spans="1:12" ht="15" customHeight="1" x14ac:dyDescent="0.25">
      <c r="A46" s="36" t="s">
        <v>344</v>
      </c>
      <c r="B46" s="16">
        <v>95.4</v>
      </c>
      <c r="C46" s="16">
        <v>34.1</v>
      </c>
      <c r="D46" s="16">
        <v>6.6</v>
      </c>
      <c r="E46" s="16">
        <v>9</v>
      </c>
      <c r="F46" s="16">
        <v>7</v>
      </c>
      <c r="G46" s="16">
        <v>8.9</v>
      </c>
      <c r="H46" s="16">
        <v>11.8</v>
      </c>
      <c r="I46" s="16">
        <v>8.9</v>
      </c>
      <c r="J46" s="16">
        <v>1.9</v>
      </c>
      <c r="K46" s="16">
        <v>5.6</v>
      </c>
      <c r="L46" s="16">
        <v>11.8</v>
      </c>
    </row>
    <row r="47" spans="1:12" ht="15" customHeight="1" x14ac:dyDescent="0.25">
      <c r="A47" s="13" t="s">
        <v>345</v>
      </c>
      <c r="B47" s="16">
        <v>87.7</v>
      </c>
      <c r="C47" s="16">
        <v>41</v>
      </c>
      <c r="D47" s="16">
        <v>4.5</v>
      </c>
      <c r="E47" s="16">
        <v>6.7</v>
      </c>
      <c r="F47" s="16">
        <v>3.9</v>
      </c>
      <c r="G47" s="16">
        <v>7.3</v>
      </c>
      <c r="H47" s="16">
        <v>10.199999999999999</v>
      </c>
      <c r="I47" s="16">
        <v>9.5</v>
      </c>
      <c r="J47" s="16">
        <v>1.7</v>
      </c>
      <c r="K47" s="16">
        <v>4.2</v>
      </c>
      <c r="L47" s="16">
        <v>11.6</v>
      </c>
    </row>
    <row r="48" spans="1:12" ht="15" customHeight="1" x14ac:dyDescent="0.25">
      <c r="A48" s="13" t="s">
        <v>346</v>
      </c>
      <c r="B48" s="16">
        <v>98.4</v>
      </c>
      <c r="C48" s="16">
        <v>31.6</v>
      </c>
      <c r="D48" s="16">
        <v>7.3</v>
      </c>
      <c r="E48" s="16">
        <v>9.8000000000000007</v>
      </c>
      <c r="F48" s="16">
        <v>8</v>
      </c>
      <c r="G48" s="16">
        <v>9.5</v>
      </c>
      <c r="H48" s="16">
        <v>12.3</v>
      </c>
      <c r="I48" s="16">
        <v>8.6</v>
      </c>
      <c r="J48" s="16">
        <v>1.9</v>
      </c>
      <c r="K48" s="16">
        <v>6.1</v>
      </c>
      <c r="L48" s="16">
        <v>11.9</v>
      </c>
    </row>
    <row r="49" spans="1:12" ht="15" customHeight="1" x14ac:dyDescent="0.25">
      <c r="A49" s="36" t="s">
        <v>347</v>
      </c>
      <c r="B49" s="16">
        <v>84.4</v>
      </c>
      <c r="C49" s="16">
        <v>32.5</v>
      </c>
      <c r="D49" s="16">
        <v>5.8</v>
      </c>
      <c r="E49" s="16">
        <v>7.8</v>
      </c>
      <c r="F49" s="16">
        <v>5.5</v>
      </c>
      <c r="G49" s="16">
        <v>8.5</v>
      </c>
      <c r="H49" s="16">
        <v>9.6</v>
      </c>
      <c r="I49" s="16">
        <v>7.7</v>
      </c>
      <c r="J49" s="16">
        <v>1.9</v>
      </c>
      <c r="K49" s="16">
        <v>4.5999999999999996</v>
      </c>
      <c r="L49" s="16">
        <v>9.8000000000000007</v>
      </c>
    </row>
    <row r="50" spans="1:12" ht="15" customHeight="1" x14ac:dyDescent="0.25">
      <c r="A50" s="13" t="s">
        <v>348</v>
      </c>
      <c r="B50" s="16">
        <v>90.2</v>
      </c>
      <c r="C50" s="16">
        <v>35.6</v>
      </c>
      <c r="D50" s="16">
        <v>5.9</v>
      </c>
      <c r="E50" s="16">
        <v>8.1999999999999993</v>
      </c>
      <c r="F50" s="16">
        <v>5.6</v>
      </c>
      <c r="G50" s="16">
        <v>8.9</v>
      </c>
      <c r="H50" s="16">
        <v>9.5</v>
      </c>
      <c r="I50" s="16">
        <v>8</v>
      </c>
      <c r="J50" s="16">
        <v>1.9</v>
      </c>
      <c r="K50" s="16">
        <v>4.7</v>
      </c>
      <c r="L50" s="16">
        <v>10.3</v>
      </c>
    </row>
    <row r="51" spans="1:12" ht="15" customHeight="1" x14ac:dyDescent="0.25">
      <c r="A51" s="13" t="s">
        <v>349</v>
      </c>
      <c r="B51" s="16">
        <v>72.3</v>
      </c>
      <c r="C51" s="16">
        <v>25.7</v>
      </c>
      <c r="D51" s="16">
        <v>5.7</v>
      </c>
      <c r="E51" s="16">
        <v>7</v>
      </c>
      <c r="F51" s="16">
        <v>5.0999999999999996</v>
      </c>
      <c r="G51" s="16">
        <v>7.9</v>
      </c>
      <c r="H51" s="16">
        <v>9.6</v>
      </c>
      <c r="I51" s="16">
        <v>7</v>
      </c>
      <c r="J51" s="16">
        <v>1.9</v>
      </c>
      <c r="K51" s="16">
        <v>4.5</v>
      </c>
      <c r="L51" s="16">
        <v>8.6999999999999993</v>
      </c>
    </row>
    <row r="52" spans="1:12" ht="15" customHeight="1" x14ac:dyDescent="0.25">
      <c r="A52" s="36" t="s">
        <v>350</v>
      </c>
      <c r="B52" s="16">
        <v>77.7</v>
      </c>
      <c r="C52" s="16">
        <v>13.4</v>
      </c>
      <c r="D52" s="16">
        <v>12.5</v>
      </c>
      <c r="E52" s="16">
        <v>8.1</v>
      </c>
      <c r="F52" s="16">
        <v>6.1</v>
      </c>
      <c r="G52" s="16">
        <v>9.1</v>
      </c>
      <c r="H52" s="16">
        <v>14.3</v>
      </c>
      <c r="I52" s="16">
        <v>9.6999999999999993</v>
      </c>
      <c r="J52" s="16">
        <v>2.2999999999999998</v>
      </c>
      <c r="K52" s="16">
        <v>5</v>
      </c>
      <c r="L52" s="16">
        <v>10.4</v>
      </c>
    </row>
    <row r="53" spans="1:12" ht="15" customHeight="1" x14ac:dyDescent="0.25">
      <c r="A53" s="13" t="s">
        <v>351</v>
      </c>
      <c r="B53" s="16">
        <v>77.099999999999994</v>
      </c>
      <c r="C53" s="16">
        <v>12.9</v>
      </c>
      <c r="D53" s="16">
        <v>12.1</v>
      </c>
      <c r="E53" s="16">
        <v>8.1</v>
      </c>
      <c r="F53" s="16">
        <v>5.8</v>
      </c>
      <c r="G53" s="16">
        <v>8.8000000000000007</v>
      </c>
      <c r="H53" s="16">
        <v>13.5</v>
      </c>
      <c r="I53" s="16">
        <v>10.1</v>
      </c>
      <c r="J53" s="16">
        <v>2.5</v>
      </c>
      <c r="K53" s="16">
        <v>5.4</v>
      </c>
      <c r="L53" s="16">
        <v>10.3</v>
      </c>
    </row>
    <row r="54" spans="1:12" ht="15" customHeight="1" x14ac:dyDescent="0.25">
      <c r="A54" s="13" t="s">
        <v>352</v>
      </c>
      <c r="B54" s="16">
        <v>76.5</v>
      </c>
      <c r="C54" s="16">
        <v>15.9</v>
      </c>
      <c r="D54" s="16">
        <v>9</v>
      </c>
      <c r="E54" s="16">
        <v>7.8</v>
      </c>
      <c r="F54" s="16">
        <v>7.7</v>
      </c>
      <c r="G54" s="16">
        <v>8.5</v>
      </c>
      <c r="H54" s="16">
        <v>13.9</v>
      </c>
      <c r="I54" s="16">
        <v>9.1999999999999993</v>
      </c>
      <c r="J54" s="16">
        <v>2.5</v>
      </c>
      <c r="K54" s="16">
        <v>4.0999999999999996</v>
      </c>
      <c r="L54" s="16">
        <v>9.1</v>
      </c>
    </row>
    <row r="55" spans="1:12" ht="15" customHeight="1" x14ac:dyDescent="0.25">
      <c r="A55" s="13" t="s">
        <v>353</v>
      </c>
      <c r="B55" s="16">
        <v>79.2</v>
      </c>
      <c r="C55" s="16">
        <v>13</v>
      </c>
      <c r="D55" s="16">
        <v>14.9</v>
      </c>
      <c r="E55" s="16">
        <v>8.1999999999999993</v>
      </c>
      <c r="F55" s="16">
        <v>5.9</v>
      </c>
      <c r="G55" s="16">
        <v>9.6999999999999993</v>
      </c>
      <c r="H55" s="16">
        <v>16.100000000000001</v>
      </c>
      <c r="I55" s="16">
        <v>9.1999999999999993</v>
      </c>
      <c r="J55" s="16">
        <v>1.9</v>
      </c>
      <c r="K55" s="16">
        <v>4.8</v>
      </c>
      <c r="L55" s="16">
        <v>11.3</v>
      </c>
    </row>
    <row r="56" spans="1:12" ht="15" customHeight="1" x14ac:dyDescent="0.25">
      <c r="A56" s="36" t="s">
        <v>354</v>
      </c>
      <c r="B56" s="16">
        <v>76.2</v>
      </c>
      <c r="C56" s="16">
        <v>16.899999999999999</v>
      </c>
      <c r="D56" s="16">
        <v>5.9</v>
      </c>
      <c r="E56" s="16">
        <v>7.8</v>
      </c>
      <c r="F56" s="16">
        <v>7.9</v>
      </c>
      <c r="G56" s="16">
        <v>7.8</v>
      </c>
      <c r="H56" s="16">
        <v>19.899999999999999</v>
      </c>
      <c r="I56" s="16">
        <v>9.6999999999999993</v>
      </c>
      <c r="J56" s="16">
        <v>2.2999999999999998</v>
      </c>
      <c r="K56" s="16">
        <v>5.6</v>
      </c>
      <c r="L56" s="16">
        <v>10.1</v>
      </c>
    </row>
    <row r="57" spans="1:12" ht="15" customHeight="1" x14ac:dyDescent="0.25">
      <c r="A57" s="13" t="s">
        <v>355</v>
      </c>
      <c r="B57" s="16">
        <v>86.7</v>
      </c>
      <c r="C57" s="16">
        <v>23.3</v>
      </c>
      <c r="D57" s="16">
        <v>7.2</v>
      </c>
      <c r="E57" s="16">
        <v>8.3000000000000007</v>
      </c>
      <c r="F57" s="16">
        <v>8</v>
      </c>
      <c r="G57" s="16">
        <v>8.1</v>
      </c>
      <c r="H57" s="16" t="s">
        <v>304</v>
      </c>
      <c r="I57" s="16">
        <v>8.3000000000000007</v>
      </c>
      <c r="J57" s="16">
        <v>2.9</v>
      </c>
      <c r="K57" s="16">
        <v>5</v>
      </c>
      <c r="L57" s="16">
        <v>9.6</v>
      </c>
    </row>
    <row r="58" spans="1:12" ht="15" customHeight="1" x14ac:dyDescent="0.25">
      <c r="A58" s="13" t="s">
        <v>356</v>
      </c>
      <c r="B58" s="16">
        <v>72.400000000000006</v>
      </c>
      <c r="C58" s="16">
        <v>14.4</v>
      </c>
      <c r="D58" s="16">
        <v>5.4</v>
      </c>
      <c r="E58" s="16">
        <v>7.6</v>
      </c>
      <c r="F58" s="16">
        <v>7.9</v>
      </c>
      <c r="G58" s="16">
        <v>7.7</v>
      </c>
      <c r="H58" s="16">
        <v>19</v>
      </c>
      <c r="I58" s="16">
        <v>10.3</v>
      </c>
      <c r="J58" s="16">
        <v>2.2000000000000002</v>
      </c>
      <c r="K58" s="16">
        <v>5.8</v>
      </c>
      <c r="L58" s="16">
        <v>10.3</v>
      </c>
    </row>
    <row r="59" spans="1:12" ht="24" customHeight="1" x14ac:dyDescent="0.25">
      <c r="A59" s="26" t="s">
        <v>575</v>
      </c>
      <c r="B59" s="24" t="s">
        <v>20</v>
      </c>
      <c r="C59" s="24" t="s">
        <v>20</v>
      </c>
      <c r="D59" s="24" t="s">
        <v>20</v>
      </c>
      <c r="E59" s="24" t="s">
        <v>20</v>
      </c>
      <c r="F59" s="24" t="s">
        <v>20</v>
      </c>
      <c r="G59" s="24" t="s">
        <v>20</v>
      </c>
      <c r="H59" s="24" t="s">
        <v>20</v>
      </c>
      <c r="I59" s="24" t="s">
        <v>20</v>
      </c>
      <c r="J59" s="24" t="s">
        <v>20</v>
      </c>
      <c r="K59" s="24" t="s">
        <v>20</v>
      </c>
      <c r="L59" s="24" t="s">
        <v>20</v>
      </c>
    </row>
    <row r="60" spans="1:12" ht="15" customHeight="1" x14ac:dyDescent="0.25">
      <c r="A60" s="36" t="s">
        <v>358</v>
      </c>
      <c r="B60" s="16">
        <v>87.8</v>
      </c>
      <c r="C60" s="16">
        <v>34</v>
      </c>
      <c r="D60" s="16">
        <v>4.9000000000000004</v>
      </c>
      <c r="E60" s="16">
        <v>8.1</v>
      </c>
      <c r="F60" s="16">
        <v>5.7</v>
      </c>
      <c r="G60" s="16">
        <v>8.4</v>
      </c>
      <c r="H60" s="16">
        <v>11.9</v>
      </c>
      <c r="I60" s="16">
        <v>8.6</v>
      </c>
      <c r="J60" s="16">
        <v>2</v>
      </c>
      <c r="K60" s="16">
        <v>4.8</v>
      </c>
      <c r="L60" s="16">
        <v>10.5</v>
      </c>
    </row>
    <row r="61" spans="1:12" ht="15" customHeight="1" x14ac:dyDescent="0.25">
      <c r="A61" s="36" t="s">
        <v>359</v>
      </c>
      <c r="B61" s="16">
        <v>82.8</v>
      </c>
      <c r="C61" s="16">
        <v>19.8</v>
      </c>
      <c r="D61" s="16">
        <v>9.1</v>
      </c>
      <c r="E61" s="16">
        <v>8.1999999999999993</v>
      </c>
      <c r="F61" s="16">
        <v>7.2</v>
      </c>
      <c r="G61" s="16">
        <v>9</v>
      </c>
      <c r="H61" s="16">
        <v>13.7</v>
      </c>
      <c r="I61" s="16">
        <v>9</v>
      </c>
      <c r="J61" s="16">
        <v>2.4</v>
      </c>
      <c r="K61" s="16">
        <v>5.4</v>
      </c>
      <c r="L61" s="16">
        <v>10.199999999999999</v>
      </c>
    </row>
    <row r="62" spans="1:12" ht="15" customHeight="1" x14ac:dyDescent="0.25">
      <c r="A62" s="36" t="s">
        <v>360</v>
      </c>
      <c r="B62" s="16">
        <v>68.400000000000006</v>
      </c>
      <c r="C62" s="16">
        <v>11</v>
      </c>
      <c r="D62" s="16">
        <v>7.5</v>
      </c>
      <c r="E62" s="16">
        <v>6.8</v>
      </c>
      <c r="F62" s="16">
        <v>7.9</v>
      </c>
      <c r="G62" s="16">
        <v>7.4</v>
      </c>
      <c r="H62" s="16">
        <v>20.8</v>
      </c>
      <c r="I62" s="16">
        <v>9.4</v>
      </c>
      <c r="J62" s="16">
        <v>2.1</v>
      </c>
      <c r="K62" s="16">
        <v>5.6</v>
      </c>
      <c r="L62" s="16">
        <v>9.6</v>
      </c>
    </row>
    <row r="63" spans="1:12" ht="15" customHeight="1" x14ac:dyDescent="0.25">
      <c r="A63" s="36" t="s">
        <v>361</v>
      </c>
      <c r="B63" s="16">
        <v>78.900000000000006</v>
      </c>
      <c r="C63" s="16">
        <v>6.2</v>
      </c>
      <c r="D63" s="16">
        <v>18.7</v>
      </c>
      <c r="E63" s="16">
        <v>8.9</v>
      </c>
      <c r="F63" s="16">
        <v>5.6</v>
      </c>
      <c r="G63" s="16">
        <v>9.8000000000000007</v>
      </c>
      <c r="H63" s="16">
        <v>14.4</v>
      </c>
      <c r="I63" s="16">
        <v>10.6</v>
      </c>
      <c r="J63" s="16">
        <v>2.2000000000000002</v>
      </c>
      <c r="K63" s="16">
        <v>4.7</v>
      </c>
      <c r="L63" s="16">
        <v>11.6</v>
      </c>
    </row>
    <row r="64" spans="1:12" ht="15" customHeight="1" x14ac:dyDescent="0.25">
      <c r="A64" s="36" t="s">
        <v>362</v>
      </c>
      <c r="B64" s="16">
        <v>81.400000000000006</v>
      </c>
      <c r="C64" s="16">
        <v>20</v>
      </c>
      <c r="D64" s="16">
        <v>3.2</v>
      </c>
      <c r="E64" s="16">
        <v>9.6999999999999993</v>
      </c>
      <c r="F64" s="16">
        <v>7.5</v>
      </c>
      <c r="G64" s="16">
        <v>8.6999999999999993</v>
      </c>
      <c r="H64" s="16">
        <v>12.7</v>
      </c>
      <c r="I64" s="16">
        <v>8.9</v>
      </c>
      <c r="J64" s="16">
        <v>2.1</v>
      </c>
      <c r="K64" s="16">
        <v>7.6</v>
      </c>
      <c r="L64" s="16">
        <v>12.9</v>
      </c>
    </row>
    <row r="65" spans="1:12" ht="24" customHeight="1" x14ac:dyDescent="0.25">
      <c r="A65" s="26" t="s">
        <v>363</v>
      </c>
      <c r="B65" s="24" t="s">
        <v>20</v>
      </c>
      <c r="C65" s="24" t="s">
        <v>20</v>
      </c>
      <c r="D65" s="24" t="s">
        <v>20</v>
      </c>
      <c r="E65" s="24" t="s">
        <v>20</v>
      </c>
      <c r="F65" s="24" t="s">
        <v>20</v>
      </c>
      <c r="G65" s="24" t="s">
        <v>20</v>
      </c>
      <c r="H65" s="24" t="s">
        <v>20</v>
      </c>
      <c r="I65" s="24" t="s">
        <v>20</v>
      </c>
      <c r="J65" s="24" t="s">
        <v>20</v>
      </c>
      <c r="K65" s="24" t="s">
        <v>20</v>
      </c>
      <c r="L65" s="24" t="s">
        <v>20</v>
      </c>
    </row>
    <row r="66" spans="1:12" ht="15" customHeight="1" x14ac:dyDescent="0.25">
      <c r="A66" s="36" t="s">
        <v>364</v>
      </c>
      <c r="B66" s="16">
        <v>74.400000000000006</v>
      </c>
      <c r="C66" s="16">
        <v>18.399999999999999</v>
      </c>
      <c r="D66" s="16">
        <v>7.7</v>
      </c>
      <c r="E66" s="16">
        <v>6.7</v>
      </c>
      <c r="F66" s="16">
        <v>5.2</v>
      </c>
      <c r="G66" s="16">
        <v>8.6999999999999993</v>
      </c>
      <c r="H66" s="16">
        <v>18.3</v>
      </c>
      <c r="I66" s="16">
        <v>14</v>
      </c>
      <c r="J66" s="16">
        <v>1.8</v>
      </c>
      <c r="K66" s="16">
        <v>3.8</v>
      </c>
      <c r="L66" s="16">
        <v>9</v>
      </c>
    </row>
    <row r="67" spans="1:12" ht="15" customHeight="1" x14ac:dyDescent="0.25">
      <c r="A67" s="36" t="s">
        <v>365</v>
      </c>
      <c r="B67" s="16">
        <v>73.3</v>
      </c>
      <c r="C67" s="16">
        <v>20</v>
      </c>
      <c r="D67" s="16">
        <v>6.7</v>
      </c>
      <c r="E67" s="16">
        <v>7.1</v>
      </c>
      <c r="F67" s="16">
        <v>5.5</v>
      </c>
      <c r="G67" s="16">
        <v>7.8</v>
      </c>
      <c r="H67" s="16">
        <v>11.8</v>
      </c>
      <c r="I67" s="16">
        <v>7.4</v>
      </c>
      <c r="J67" s="16">
        <v>1.9</v>
      </c>
      <c r="K67" s="16">
        <v>5.3</v>
      </c>
      <c r="L67" s="16">
        <v>9.1999999999999993</v>
      </c>
    </row>
    <row r="68" spans="1:12" ht="15" customHeight="1" x14ac:dyDescent="0.25">
      <c r="A68" s="36" t="s">
        <v>366</v>
      </c>
      <c r="B68" s="16">
        <v>82.5</v>
      </c>
      <c r="C68" s="16">
        <v>28.7</v>
      </c>
      <c r="D68" s="16">
        <v>8</v>
      </c>
      <c r="E68" s="16">
        <v>8.1</v>
      </c>
      <c r="F68" s="16">
        <v>6</v>
      </c>
      <c r="G68" s="16">
        <v>7.9</v>
      </c>
      <c r="H68" s="16">
        <v>7.6</v>
      </c>
      <c r="I68" s="16">
        <v>5.3</v>
      </c>
      <c r="J68" s="16">
        <v>2.2999999999999998</v>
      </c>
      <c r="K68" s="16">
        <v>5.5</v>
      </c>
      <c r="L68" s="16">
        <v>10.5</v>
      </c>
    </row>
    <row r="69" spans="1:12" ht="15" customHeight="1" x14ac:dyDescent="0.25">
      <c r="A69" s="36" t="s">
        <v>367</v>
      </c>
      <c r="B69" s="16">
        <v>106.7</v>
      </c>
      <c r="C69" s="16">
        <v>31.7</v>
      </c>
      <c r="D69" s="16">
        <v>12.7</v>
      </c>
      <c r="E69" s="16">
        <v>11.7</v>
      </c>
      <c r="F69" s="16">
        <v>10.4</v>
      </c>
      <c r="G69" s="16">
        <v>9.6</v>
      </c>
      <c r="H69" s="16">
        <v>10.5</v>
      </c>
      <c r="I69" s="16">
        <v>4</v>
      </c>
      <c r="J69" s="16">
        <v>2.9</v>
      </c>
      <c r="K69" s="16">
        <v>7.2</v>
      </c>
      <c r="L69" s="16">
        <v>15</v>
      </c>
    </row>
    <row r="70" spans="1:12" ht="15" customHeight="1" x14ac:dyDescent="0.25">
      <c r="A70" s="36" t="s">
        <v>368</v>
      </c>
      <c r="B70" s="16">
        <v>106.5</v>
      </c>
      <c r="C70" s="16">
        <v>22.5</v>
      </c>
      <c r="D70" s="16">
        <v>13.3</v>
      </c>
      <c r="E70" s="16">
        <v>12.6</v>
      </c>
      <c r="F70" s="16">
        <v>9.8000000000000007</v>
      </c>
      <c r="G70" s="16">
        <v>10.199999999999999</v>
      </c>
      <c r="H70" s="16">
        <v>14.6</v>
      </c>
      <c r="I70" s="16">
        <v>3.1</v>
      </c>
      <c r="J70" s="16">
        <v>3.5</v>
      </c>
      <c r="K70" s="16">
        <v>7.7</v>
      </c>
      <c r="L70" s="16">
        <v>14.4</v>
      </c>
    </row>
    <row r="71" spans="1:12" ht="33.950000000000003" customHeight="1" x14ac:dyDescent="0.25">
      <c r="A71" s="26" t="s">
        <v>369</v>
      </c>
      <c r="B71" s="24" t="s">
        <v>20</v>
      </c>
      <c r="C71" s="24" t="s">
        <v>20</v>
      </c>
      <c r="D71" s="24" t="s">
        <v>20</v>
      </c>
      <c r="E71" s="24" t="s">
        <v>20</v>
      </c>
      <c r="F71" s="24" t="s">
        <v>20</v>
      </c>
      <c r="G71" s="24" t="s">
        <v>20</v>
      </c>
      <c r="H71" s="24" t="s">
        <v>20</v>
      </c>
      <c r="I71" s="24" t="s">
        <v>20</v>
      </c>
      <c r="J71" s="24" t="s">
        <v>20</v>
      </c>
      <c r="K71" s="24" t="s">
        <v>20</v>
      </c>
      <c r="L71" s="24" t="s">
        <v>20</v>
      </c>
    </row>
    <row r="72" spans="1:12" ht="15" customHeight="1" x14ac:dyDescent="0.25">
      <c r="A72" s="36" t="s">
        <v>370</v>
      </c>
      <c r="B72" s="16">
        <v>99.7</v>
      </c>
      <c r="C72" s="16">
        <v>27.4</v>
      </c>
      <c r="D72" s="16">
        <v>11.4</v>
      </c>
      <c r="E72" s="16">
        <v>11</v>
      </c>
      <c r="F72" s="16">
        <v>8.4</v>
      </c>
      <c r="G72" s="16">
        <v>9.6</v>
      </c>
      <c r="H72" s="16">
        <v>10.9</v>
      </c>
      <c r="I72" s="16">
        <v>4.5999999999999996</v>
      </c>
      <c r="J72" s="16">
        <v>2.6</v>
      </c>
      <c r="K72" s="16">
        <v>7.5</v>
      </c>
      <c r="L72" s="16">
        <v>13.5</v>
      </c>
    </row>
    <row r="73" spans="1:12" ht="15" customHeight="1" x14ac:dyDescent="0.25">
      <c r="A73" s="36" t="s">
        <v>371</v>
      </c>
      <c r="B73" s="16" t="s">
        <v>20</v>
      </c>
      <c r="C73" s="16" t="s">
        <v>20</v>
      </c>
      <c r="D73" s="16" t="s">
        <v>20</v>
      </c>
      <c r="E73" s="16" t="s">
        <v>20</v>
      </c>
      <c r="F73" s="16" t="s">
        <v>20</v>
      </c>
      <c r="G73" s="16" t="s">
        <v>20</v>
      </c>
      <c r="H73" s="16" t="s">
        <v>20</v>
      </c>
      <c r="I73" s="16" t="s">
        <v>20</v>
      </c>
      <c r="J73" s="16" t="s">
        <v>20</v>
      </c>
      <c r="K73" s="16" t="s">
        <v>20</v>
      </c>
      <c r="L73" s="16" t="s">
        <v>20</v>
      </c>
    </row>
    <row r="74" spans="1:12" ht="15" customHeight="1" x14ac:dyDescent="0.25">
      <c r="A74" s="13" t="s">
        <v>364</v>
      </c>
      <c r="B74" s="16">
        <v>79.5</v>
      </c>
      <c r="C74" s="16">
        <v>24.6</v>
      </c>
      <c r="D74" s="16">
        <v>7.2</v>
      </c>
      <c r="E74" s="16">
        <v>8.6</v>
      </c>
      <c r="F74" s="16">
        <v>6.9</v>
      </c>
      <c r="G74" s="16">
        <v>7.9</v>
      </c>
      <c r="H74" s="16">
        <v>8.3000000000000007</v>
      </c>
      <c r="I74" s="16">
        <v>5</v>
      </c>
      <c r="J74" s="16">
        <v>2.2000000000000002</v>
      </c>
      <c r="K74" s="16">
        <v>5.3</v>
      </c>
      <c r="L74" s="16">
        <v>9.8000000000000007</v>
      </c>
    </row>
    <row r="75" spans="1:12" ht="15" customHeight="1" x14ac:dyDescent="0.25">
      <c r="A75" s="13" t="s">
        <v>372</v>
      </c>
      <c r="B75" s="16">
        <v>97.7</v>
      </c>
      <c r="C75" s="16">
        <v>26.4</v>
      </c>
      <c r="D75" s="16">
        <v>10.9</v>
      </c>
      <c r="E75" s="16">
        <v>11</v>
      </c>
      <c r="F75" s="16">
        <v>6.9</v>
      </c>
      <c r="G75" s="16">
        <v>9.6999999999999993</v>
      </c>
      <c r="H75" s="16">
        <v>8.4</v>
      </c>
      <c r="I75" s="16">
        <v>4.4000000000000004</v>
      </c>
      <c r="J75" s="16">
        <v>2.6</v>
      </c>
      <c r="K75" s="16">
        <v>9.6</v>
      </c>
      <c r="L75" s="16">
        <v>14.7</v>
      </c>
    </row>
    <row r="76" spans="1:12" ht="15" customHeight="1" x14ac:dyDescent="0.25">
      <c r="A76" s="13" t="s">
        <v>373</v>
      </c>
      <c r="B76" s="16">
        <v>130.4</v>
      </c>
      <c r="C76" s="16">
        <v>32.9</v>
      </c>
      <c r="D76" s="16">
        <v>17.7</v>
      </c>
      <c r="E76" s="16">
        <v>14.1</v>
      </c>
      <c r="F76" s="16">
        <v>12.6</v>
      </c>
      <c r="G76" s="16">
        <v>11.6</v>
      </c>
      <c r="H76" s="16">
        <v>15.4</v>
      </c>
      <c r="I76" s="16">
        <v>4.2</v>
      </c>
      <c r="J76" s="16">
        <v>3.4</v>
      </c>
      <c r="K76" s="16">
        <v>7.3</v>
      </c>
      <c r="L76" s="16">
        <v>16.600000000000001</v>
      </c>
    </row>
    <row r="77" spans="1:12" ht="15" customHeight="1" x14ac:dyDescent="0.25">
      <c r="A77" s="36" t="s">
        <v>374</v>
      </c>
      <c r="B77" s="16">
        <v>103.5</v>
      </c>
      <c r="C77" s="16">
        <v>20.8</v>
      </c>
      <c r="D77" s="16">
        <v>13.9</v>
      </c>
      <c r="E77" s="16">
        <v>11.8</v>
      </c>
      <c r="F77" s="16">
        <v>7</v>
      </c>
      <c r="G77" s="16">
        <v>11.6</v>
      </c>
      <c r="H77" s="16" t="s">
        <v>304</v>
      </c>
      <c r="I77" s="16">
        <v>4.8</v>
      </c>
      <c r="J77" s="16">
        <v>3.3</v>
      </c>
      <c r="K77" s="16">
        <v>4.5999999999999996</v>
      </c>
      <c r="L77" s="16">
        <v>14.5</v>
      </c>
    </row>
    <row r="78" spans="1:12" ht="24" customHeight="1" x14ac:dyDescent="0.25">
      <c r="A78" s="26" t="s">
        <v>375</v>
      </c>
      <c r="B78" s="24" t="s">
        <v>20</v>
      </c>
      <c r="C78" s="24" t="s">
        <v>20</v>
      </c>
      <c r="D78" s="24" t="s">
        <v>20</v>
      </c>
      <c r="E78" s="24" t="s">
        <v>20</v>
      </c>
      <c r="F78" s="24" t="s">
        <v>20</v>
      </c>
      <c r="G78" s="24" t="s">
        <v>20</v>
      </c>
      <c r="H78" s="24" t="s">
        <v>20</v>
      </c>
      <c r="I78" s="24" t="s">
        <v>20</v>
      </c>
      <c r="J78" s="24" t="s">
        <v>20</v>
      </c>
      <c r="K78" s="24" t="s">
        <v>20</v>
      </c>
      <c r="L78" s="24" t="s">
        <v>20</v>
      </c>
    </row>
    <row r="79" spans="1:12" ht="15" customHeight="1" x14ac:dyDescent="0.25">
      <c r="A79" s="36" t="s">
        <v>376</v>
      </c>
      <c r="B79" s="16">
        <v>48.7</v>
      </c>
      <c r="C79" s="16">
        <v>18.7</v>
      </c>
      <c r="D79" s="16">
        <v>4.8</v>
      </c>
      <c r="E79" s="16">
        <v>3.4</v>
      </c>
      <c r="F79" s="16">
        <v>4.5999999999999996</v>
      </c>
      <c r="G79" s="16">
        <v>5.5</v>
      </c>
      <c r="H79" s="16">
        <v>10.7</v>
      </c>
      <c r="I79" s="16">
        <v>9</v>
      </c>
      <c r="J79" s="16">
        <v>2</v>
      </c>
      <c r="K79" s="16">
        <v>2.4</v>
      </c>
      <c r="L79" s="16">
        <v>7.6</v>
      </c>
    </row>
    <row r="80" spans="1:12" ht="15" customHeight="1" x14ac:dyDescent="0.25">
      <c r="A80" s="36" t="s">
        <v>377</v>
      </c>
      <c r="B80" s="16">
        <v>66.599999999999994</v>
      </c>
      <c r="C80" s="16">
        <v>17.2</v>
      </c>
      <c r="D80" s="16">
        <v>6.3</v>
      </c>
      <c r="E80" s="16">
        <v>5.7</v>
      </c>
      <c r="F80" s="16">
        <v>5</v>
      </c>
      <c r="G80" s="16">
        <v>6.8</v>
      </c>
      <c r="H80" s="16">
        <v>24.6</v>
      </c>
      <c r="I80" s="16">
        <v>10.6</v>
      </c>
      <c r="J80" s="16">
        <v>1.9</v>
      </c>
      <c r="K80" s="16">
        <v>2.9</v>
      </c>
      <c r="L80" s="16">
        <v>8.3000000000000007</v>
      </c>
    </row>
    <row r="81" spans="1:12" ht="15" customHeight="1" x14ac:dyDescent="0.25">
      <c r="A81" s="36" t="s">
        <v>378</v>
      </c>
      <c r="B81" s="16">
        <v>80.3</v>
      </c>
      <c r="C81" s="16">
        <v>20.9</v>
      </c>
      <c r="D81" s="16">
        <v>6.2</v>
      </c>
      <c r="E81" s="16">
        <v>6.4</v>
      </c>
      <c r="F81" s="16">
        <v>7.2</v>
      </c>
      <c r="G81" s="16">
        <v>7.4</v>
      </c>
      <c r="H81" s="16">
        <v>33.799999999999997</v>
      </c>
      <c r="I81" s="16">
        <v>12.1</v>
      </c>
      <c r="J81" s="16">
        <v>2.2999999999999998</v>
      </c>
      <c r="K81" s="16">
        <v>3.4</v>
      </c>
      <c r="L81" s="16">
        <v>8.4</v>
      </c>
    </row>
    <row r="82" spans="1:12" ht="15" customHeight="1" x14ac:dyDescent="0.25">
      <c r="A82" s="36" t="s">
        <v>379</v>
      </c>
      <c r="B82" s="16">
        <v>81.8</v>
      </c>
      <c r="C82" s="16">
        <v>20.2</v>
      </c>
      <c r="D82" s="16">
        <v>7.7</v>
      </c>
      <c r="E82" s="16">
        <v>7.8</v>
      </c>
      <c r="F82" s="16">
        <v>5.8</v>
      </c>
      <c r="G82" s="16">
        <v>8.6999999999999993</v>
      </c>
      <c r="H82" s="16">
        <v>14.1</v>
      </c>
      <c r="I82" s="16">
        <v>11.1</v>
      </c>
      <c r="J82" s="16">
        <v>2.1</v>
      </c>
      <c r="K82" s="16">
        <v>5.0999999999999996</v>
      </c>
      <c r="L82" s="16">
        <v>9.6999999999999993</v>
      </c>
    </row>
    <row r="83" spans="1:12" ht="15" customHeight="1" x14ac:dyDescent="0.25">
      <c r="A83" s="36" t="s">
        <v>380</v>
      </c>
      <c r="B83" s="16">
        <v>85.3</v>
      </c>
      <c r="C83" s="16">
        <v>22.2</v>
      </c>
      <c r="D83" s="16">
        <v>9.1999999999999993</v>
      </c>
      <c r="E83" s="16">
        <v>8.8000000000000007</v>
      </c>
      <c r="F83" s="16">
        <v>6.3</v>
      </c>
      <c r="G83" s="16">
        <v>9.5</v>
      </c>
      <c r="H83" s="16">
        <v>6.9</v>
      </c>
      <c r="I83" s="16">
        <v>9.3000000000000007</v>
      </c>
      <c r="J83" s="16">
        <v>2</v>
      </c>
      <c r="K83" s="16">
        <v>5.5</v>
      </c>
      <c r="L83" s="16">
        <v>10.6</v>
      </c>
    </row>
    <row r="84" spans="1:12" ht="15" customHeight="1" x14ac:dyDescent="0.25">
      <c r="A84" s="36" t="s">
        <v>381</v>
      </c>
      <c r="B84" s="16">
        <v>96.7</v>
      </c>
      <c r="C84" s="16">
        <v>26.5</v>
      </c>
      <c r="D84" s="16">
        <v>10</v>
      </c>
      <c r="E84" s="16">
        <v>10</v>
      </c>
      <c r="F84" s="16">
        <v>5.8</v>
      </c>
      <c r="G84" s="16">
        <v>10.7</v>
      </c>
      <c r="H84" s="16">
        <v>8.3000000000000007</v>
      </c>
      <c r="I84" s="16">
        <v>8.1999999999999993</v>
      </c>
      <c r="J84" s="16">
        <v>1.9</v>
      </c>
      <c r="K84" s="16">
        <v>6.3</v>
      </c>
      <c r="L84" s="16">
        <v>14.3</v>
      </c>
    </row>
    <row r="85" spans="1:12" ht="15" customHeight="1" x14ac:dyDescent="0.25">
      <c r="A85" s="36" t="s">
        <v>382</v>
      </c>
      <c r="B85" s="16">
        <v>122</v>
      </c>
      <c r="C85" s="16">
        <v>29.5</v>
      </c>
      <c r="D85" s="16">
        <v>15.5</v>
      </c>
      <c r="E85" s="16">
        <v>14.6</v>
      </c>
      <c r="F85" s="16">
        <v>10.6</v>
      </c>
      <c r="G85" s="16">
        <v>12.1</v>
      </c>
      <c r="H85" s="16">
        <v>14.6</v>
      </c>
      <c r="I85" s="16">
        <v>4.4000000000000004</v>
      </c>
      <c r="J85" s="16">
        <v>2.8</v>
      </c>
      <c r="K85" s="16">
        <v>9.1999999999999993</v>
      </c>
      <c r="L85" s="16">
        <v>15</v>
      </c>
    </row>
    <row r="86" spans="1:12" ht="24" customHeight="1" x14ac:dyDescent="0.25">
      <c r="A86" s="26" t="s">
        <v>383</v>
      </c>
      <c r="B86" s="24" t="s">
        <v>20</v>
      </c>
      <c r="C86" s="24" t="s">
        <v>20</v>
      </c>
      <c r="D86" s="24" t="s">
        <v>20</v>
      </c>
      <c r="E86" s="24" t="s">
        <v>20</v>
      </c>
      <c r="F86" s="24" t="s">
        <v>20</v>
      </c>
      <c r="G86" s="24" t="s">
        <v>20</v>
      </c>
      <c r="H86" s="24" t="s">
        <v>20</v>
      </c>
      <c r="I86" s="24" t="s">
        <v>20</v>
      </c>
      <c r="J86" s="24" t="s">
        <v>20</v>
      </c>
      <c r="K86" s="24" t="s">
        <v>20</v>
      </c>
      <c r="L86" s="24" t="s">
        <v>20</v>
      </c>
    </row>
    <row r="87" spans="1:12" ht="15" customHeight="1" x14ac:dyDescent="0.25">
      <c r="A87" s="36" t="s">
        <v>384</v>
      </c>
      <c r="B87" s="16">
        <v>34.9</v>
      </c>
      <c r="C87" s="16">
        <v>17.399999999999999</v>
      </c>
      <c r="D87" s="16">
        <v>4.0999999999999996</v>
      </c>
      <c r="E87" s="16">
        <v>1.4</v>
      </c>
      <c r="F87" s="16">
        <v>2</v>
      </c>
      <c r="G87" s="16">
        <v>3.1</v>
      </c>
      <c r="H87" s="16">
        <v>3.8</v>
      </c>
      <c r="I87" s="16">
        <v>3.4</v>
      </c>
      <c r="J87" s="16">
        <v>1.4</v>
      </c>
      <c r="K87" s="16">
        <v>3</v>
      </c>
      <c r="L87" s="16">
        <v>5.3</v>
      </c>
    </row>
    <row r="88" spans="1:12" ht="15" customHeight="1" x14ac:dyDescent="0.25">
      <c r="A88" s="36" t="s">
        <v>385</v>
      </c>
      <c r="B88" s="16">
        <v>52.9</v>
      </c>
      <c r="C88" s="16">
        <v>17.5</v>
      </c>
      <c r="D88" s="16">
        <v>6.2</v>
      </c>
      <c r="E88" s="16">
        <v>4.8</v>
      </c>
      <c r="F88" s="16">
        <v>2.5</v>
      </c>
      <c r="G88" s="16">
        <v>6.3</v>
      </c>
      <c r="H88" s="16">
        <v>3.9</v>
      </c>
      <c r="I88" s="16">
        <v>3</v>
      </c>
      <c r="J88" s="16">
        <v>1.8</v>
      </c>
      <c r="K88" s="16">
        <v>5.5</v>
      </c>
      <c r="L88" s="16">
        <v>7.1</v>
      </c>
    </row>
    <row r="89" spans="1:12" ht="15" customHeight="1" x14ac:dyDescent="0.25">
      <c r="A89" s="36" t="s">
        <v>386</v>
      </c>
      <c r="B89" s="16">
        <v>61.6</v>
      </c>
      <c r="C89" s="16">
        <v>19.5</v>
      </c>
      <c r="D89" s="16">
        <v>6.8</v>
      </c>
      <c r="E89" s="16">
        <v>6.9</v>
      </c>
      <c r="F89" s="16">
        <v>2.6</v>
      </c>
      <c r="G89" s="16">
        <v>7.3</v>
      </c>
      <c r="H89" s="16">
        <v>4.9000000000000004</v>
      </c>
      <c r="I89" s="16">
        <v>3.7</v>
      </c>
      <c r="J89" s="16">
        <v>1.7</v>
      </c>
      <c r="K89" s="16">
        <v>6.2</v>
      </c>
      <c r="L89" s="16">
        <v>8.4</v>
      </c>
    </row>
    <row r="90" spans="1:12" ht="15" customHeight="1" x14ac:dyDescent="0.25">
      <c r="A90" s="36" t="s">
        <v>387</v>
      </c>
      <c r="B90" s="16">
        <v>86.7</v>
      </c>
      <c r="C90" s="16">
        <v>22.1</v>
      </c>
      <c r="D90" s="16">
        <v>8.6</v>
      </c>
      <c r="E90" s="16">
        <v>9.5</v>
      </c>
      <c r="F90" s="16">
        <v>5.8</v>
      </c>
      <c r="G90" s="16">
        <v>9</v>
      </c>
      <c r="H90" s="16">
        <v>15.4</v>
      </c>
      <c r="I90" s="16">
        <v>11.9</v>
      </c>
      <c r="J90" s="16">
        <v>1.6</v>
      </c>
      <c r="K90" s="16">
        <v>4.3</v>
      </c>
      <c r="L90" s="16">
        <v>9.3000000000000007</v>
      </c>
    </row>
    <row r="91" spans="1:12" ht="15" customHeight="1" x14ac:dyDescent="0.25">
      <c r="A91" s="36" t="s">
        <v>388</v>
      </c>
      <c r="B91" s="16">
        <v>117.3</v>
      </c>
      <c r="C91" s="16">
        <v>29.4</v>
      </c>
      <c r="D91" s="16">
        <v>10.5</v>
      </c>
      <c r="E91" s="16">
        <v>10.199999999999999</v>
      </c>
      <c r="F91" s="16">
        <v>6.7</v>
      </c>
      <c r="G91" s="16">
        <v>11.4</v>
      </c>
      <c r="H91" s="16">
        <v>29.3</v>
      </c>
      <c r="I91" s="16">
        <v>25</v>
      </c>
      <c r="J91" s="16">
        <v>1.5</v>
      </c>
      <c r="K91" s="16">
        <v>3.1</v>
      </c>
      <c r="L91" s="16">
        <v>12.5</v>
      </c>
    </row>
    <row r="92" spans="1:12" ht="15" customHeight="1" x14ac:dyDescent="0.25">
      <c r="A92" s="36" t="s">
        <v>389</v>
      </c>
      <c r="B92" s="16">
        <v>128.1</v>
      </c>
      <c r="C92" s="16">
        <v>28</v>
      </c>
      <c r="D92" s="16">
        <v>13.4</v>
      </c>
      <c r="E92" s="16">
        <v>12.6</v>
      </c>
      <c r="F92" s="16">
        <v>16.600000000000001</v>
      </c>
      <c r="G92" s="16">
        <v>12.4</v>
      </c>
      <c r="H92" s="16">
        <v>19</v>
      </c>
      <c r="I92" s="16">
        <v>10.6</v>
      </c>
      <c r="J92" s="16">
        <v>4.0999999999999996</v>
      </c>
      <c r="K92" s="16">
        <v>6.1</v>
      </c>
      <c r="L92" s="16">
        <v>18.100000000000001</v>
      </c>
    </row>
    <row r="93" spans="1:12" ht="24" customHeight="1" x14ac:dyDescent="0.25">
      <c r="A93" s="26" t="s">
        <v>390</v>
      </c>
      <c r="B93" s="24" t="s">
        <v>20</v>
      </c>
      <c r="C93" s="24" t="s">
        <v>20</v>
      </c>
      <c r="D93" s="24" t="s">
        <v>20</v>
      </c>
      <c r="E93" s="24" t="s">
        <v>20</v>
      </c>
      <c r="F93" s="24" t="s">
        <v>20</v>
      </c>
      <c r="G93" s="24" t="s">
        <v>20</v>
      </c>
      <c r="H93" s="24" t="s">
        <v>20</v>
      </c>
      <c r="I93" s="24" t="s">
        <v>20</v>
      </c>
      <c r="J93" s="24" t="s">
        <v>20</v>
      </c>
      <c r="K93" s="24" t="s">
        <v>20</v>
      </c>
      <c r="L93" s="24" t="s">
        <v>20</v>
      </c>
    </row>
    <row r="94" spans="1:12" ht="15" customHeight="1" x14ac:dyDescent="0.25">
      <c r="A94" s="36" t="s">
        <v>391</v>
      </c>
      <c r="B94" s="16">
        <v>81.900000000000006</v>
      </c>
      <c r="C94" s="16">
        <v>20.5</v>
      </c>
      <c r="D94" s="16">
        <v>8.1999999999999993</v>
      </c>
      <c r="E94" s="16">
        <v>8.4</v>
      </c>
      <c r="F94" s="16">
        <v>6.5</v>
      </c>
      <c r="G94" s="16">
        <v>8.9</v>
      </c>
      <c r="H94" s="16">
        <v>17.2</v>
      </c>
      <c r="I94" s="16">
        <v>10.8</v>
      </c>
      <c r="J94" s="16">
        <v>2.2000000000000002</v>
      </c>
      <c r="K94" s="16">
        <v>4.9000000000000004</v>
      </c>
      <c r="L94" s="16">
        <v>10.5</v>
      </c>
    </row>
    <row r="95" spans="1:12" ht="15" customHeight="1" x14ac:dyDescent="0.25">
      <c r="A95" s="13" t="s">
        <v>392</v>
      </c>
      <c r="B95" s="16">
        <v>86.3</v>
      </c>
      <c r="C95" s="16">
        <v>23.2</v>
      </c>
      <c r="D95" s="16">
        <v>8.8000000000000007</v>
      </c>
      <c r="E95" s="16">
        <v>7.6</v>
      </c>
      <c r="F95" s="16">
        <v>7.6</v>
      </c>
      <c r="G95" s="16">
        <v>8.8000000000000007</v>
      </c>
      <c r="H95" s="16">
        <v>17.899999999999999</v>
      </c>
      <c r="I95" s="16">
        <v>10</v>
      </c>
      <c r="J95" s="16">
        <v>2.5</v>
      </c>
      <c r="K95" s="16">
        <v>4.3</v>
      </c>
      <c r="L95" s="16">
        <v>11.7</v>
      </c>
    </row>
    <row r="96" spans="1:12" ht="15" customHeight="1" x14ac:dyDescent="0.25">
      <c r="A96" s="13" t="s">
        <v>393</v>
      </c>
      <c r="B96" s="16">
        <v>79.099999999999994</v>
      </c>
      <c r="C96" s="16">
        <v>17.399999999999999</v>
      </c>
      <c r="D96" s="16">
        <v>7.6</v>
      </c>
      <c r="E96" s="16">
        <v>9.3000000000000007</v>
      </c>
      <c r="F96" s="16">
        <v>5.7</v>
      </c>
      <c r="G96" s="16">
        <v>9</v>
      </c>
      <c r="H96" s="16">
        <v>19.600000000000001</v>
      </c>
      <c r="I96" s="16">
        <v>12.5</v>
      </c>
      <c r="J96" s="16">
        <v>2</v>
      </c>
      <c r="K96" s="16">
        <v>5.0999999999999996</v>
      </c>
      <c r="L96" s="16">
        <v>9.1999999999999993</v>
      </c>
    </row>
    <row r="97" spans="1:12" ht="15" customHeight="1" x14ac:dyDescent="0.25">
      <c r="A97" s="13" t="s">
        <v>394</v>
      </c>
      <c r="B97" s="16">
        <v>80.400000000000006</v>
      </c>
      <c r="C97" s="16">
        <v>21.2</v>
      </c>
      <c r="D97" s="16">
        <v>7.9</v>
      </c>
      <c r="E97" s="16">
        <v>8.9</v>
      </c>
      <c r="F97" s="16">
        <v>5</v>
      </c>
      <c r="G97" s="16">
        <v>9</v>
      </c>
      <c r="H97" s="16">
        <v>9.6</v>
      </c>
      <c r="I97" s="16">
        <v>8.6</v>
      </c>
      <c r="J97" s="16">
        <v>1.8</v>
      </c>
      <c r="K97" s="16">
        <v>6.2</v>
      </c>
      <c r="L97" s="16">
        <v>10.5</v>
      </c>
    </row>
    <row r="98" spans="1:12" ht="15" customHeight="1" x14ac:dyDescent="0.25">
      <c r="A98" s="13" t="s">
        <v>395</v>
      </c>
      <c r="B98" s="16">
        <v>15.4</v>
      </c>
      <c r="C98" s="16">
        <v>8.6999999999999993</v>
      </c>
      <c r="D98" s="16">
        <v>1.7</v>
      </c>
      <c r="E98" s="16">
        <v>0.1</v>
      </c>
      <c r="F98" s="16" t="s">
        <v>304</v>
      </c>
      <c r="G98" s="16">
        <v>1.9</v>
      </c>
      <c r="H98" s="16" t="s">
        <v>304</v>
      </c>
      <c r="I98" s="16" t="s">
        <v>304</v>
      </c>
      <c r="J98" s="16" t="s">
        <v>304</v>
      </c>
      <c r="K98" s="16" t="s">
        <v>304</v>
      </c>
      <c r="L98" s="16">
        <v>6.4</v>
      </c>
    </row>
    <row r="99" spans="1:12" ht="15" customHeight="1" x14ac:dyDescent="0.25">
      <c r="A99" s="36" t="s">
        <v>396</v>
      </c>
      <c r="B99" s="16">
        <v>82.5</v>
      </c>
      <c r="C99" s="16">
        <v>28</v>
      </c>
      <c r="D99" s="16">
        <v>10.199999999999999</v>
      </c>
      <c r="E99" s="16">
        <v>7.3</v>
      </c>
      <c r="F99" s="16">
        <v>6.7</v>
      </c>
      <c r="G99" s="16">
        <v>8</v>
      </c>
      <c r="H99" s="16">
        <v>6.1</v>
      </c>
      <c r="I99" s="16">
        <v>3.9</v>
      </c>
      <c r="J99" s="16">
        <v>1.9</v>
      </c>
      <c r="K99" s="16">
        <v>6</v>
      </c>
      <c r="L99" s="16">
        <v>10.3</v>
      </c>
    </row>
    <row r="100" spans="1:12" ht="15" customHeight="1" x14ac:dyDescent="0.25">
      <c r="A100" s="13" t="s">
        <v>397</v>
      </c>
      <c r="B100" s="16">
        <v>87.3</v>
      </c>
      <c r="C100" s="16">
        <v>26.1</v>
      </c>
      <c r="D100" s="16">
        <v>9.4</v>
      </c>
      <c r="E100" s="16">
        <v>10.9</v>
      </c>
      <c r="F100" s="16">
        <v>4.5</v>
      </c>
      <c r="G100" s="16">
        <v>9.6999999999999993</v>
      </c>
      <c r="H100" s="16">
        <v>12.1</v>
      </c>
      <c r="I100" s="16">
        <v>1.9</v>
      </c>
      <c r="J100" s="16">
        <v>1.2</v>
      </c>
      <c r="K100" s="16">
        <v>4.8</v>
      </c>
      <c r="L100" s="16">
        <v>13.1</v>
      </c>
    </row>
    <row r="101" spans="1:12" ht="15" customHeight="1" x14ac:dyDescent="0.25">
      <c r="A101" s="13" t="s">
        <v>398</v>
      </c>
      <c r="B101" s="16">
        <v>100.4</v>
      </c>
      <c r="C101" s="16">
        <v>35.5</v>
      </c>
      <c r="D101" s="16">
        <v>8.6999999999999993</v>
      </c>
      <c r="E101" s="16">
        <v>10.199999999999999</v>
      </c>
      <c r="F101" s="16">
        <v>10.5</v>
      </c>
      <c r="G101" s="16">
        <v>9.3000000000000007</v>
      </c>
      <c r="H101" s="16" t="s">
        <v>304</v>
      </c>
      <c r="I101" s="16">
        <v>4.5999999999999996</v>
      </c>
      <c r="J101" s="16">
        <v>2.4</v>
      </c>
      <c r="K101" s="16">
        <v>6.4</v>
      </c>
      <c r="L101" s="16">
        <v>11.8</v>
      </c>
    </row>
    <row r="102" spans="1:12" ht="15" customHeight="1" x14ac:dyDescent="0.25">
      <c r="A102" s="13" t="s">
        <v>399</v>
      </c>
      <c r="B102" s="16">
        <v>73.7</v>
      </c>
      <c r="C102" s="16">
        <v>24.8</v>
      </c>
      <c r="D102" s="16">
        <v>10.9</v>
      </c>
      <c r="E102" s="16">
        <v>5.5</v>
      </c>
      <c r="F102" s="16">
        <v>5.3</v>
      </c>
      <c r="G102" s="16">
        <v>7.2</v>
      </c>
      <c r="H102" s="16">
        <v>3</v>
      </c>
      <c r="I102" s="16">
        <v>3.8</v>
      </c>
      <c r="J102" s="16">
        <v>1.8</v>
      </c>
      <c r="K102" s="16">
        <v>6</v>
      </c>
      <c r="L102" s="16">
        <v>9.3000000000000007</v>
      </c>
    </row>
    <row r="103" spans="1:12" ht="45.95" customHeight="1" x14ac:dyDescent="0.25">
      <c r="A103" s="26" t="s">
        <v>400</v>
      </c>
      <c r="B103" s="24" t="s">
        <v>20</v>
      </c>
      <c r="C103" s="24" t="s">
        <v>20</v>
      </c>
      <c r="D103" s="24" t="s">
        <v>20</v>
      </c>
      <c r="E103" s="24" t="s">
        <v>20</v>
      </c>
      <c r="F103" s="24" t="s">
        <v>20</v>
      </c>
      <c r="G103" s="24" t="s">
        <v>20</v>
      </c>
      <c r="H103" s="24" t="s">
        <v>20</v>
      </c>
      <c r="I103" s="24" t="s">
        <v>20</v>
      </c>
      <c r="J103" s="24" t="s">
        <v>20</v>
      </c>
      <c r="K103" s="24" t="s">
        <v>20</v>
      </c>
      <c r="L103" s="24" t="s">
        <v>20</v>
      </c>
    </row>
    <row r="104" spans="1:12" ht="15" customHeight="1" x14ac:dyDescent="0.25">
      <c r="A104" s="36" t="s">
        <v>401</v>
      </c>
      <c r="B104" s="16">
        <v>81</v>
      </c>
      <c r="C104" s="16">
        <v>22.8</v>
      </c>
      <c r="D104" s="16">
        <v>8.8000000000000007</v>
      </c>
      <c r="E104" s="16">
        <v>8.1</v>
      </c>
      <c r="F104" s="16">
        <v>6.3</v>
      </c>
      <c r="G104" s="16">
        <v>8.6</v>
      </c>
      <c r="H104" s="16">
        <v>12.6</v>
      </c>
      <c r="I104" s="16">
        <v>7.7</v>
      </c>
      <c r="J104" s="16">
        <v>2.2000000000000002</v>
      </c>
      <c r="K104" s="16">
        <v>5.4</v>
      </c>
      <c r="L104" s="16">
        <v>10.7</v>
      </c>
    </row>
    <row r="105" spans="1:12" ht="15" customHeight="1" x14ac:dyDescent="0.25">
      <c r="A105" s="36" t="s">
        <v>402</v>
      </c>
      <c r="B105" s="16">
        <v>88.3</v>
      </c>
      <c r="C105" s="16">
        <v>19.5</v>
      </c>
      <c r="D105" s="16">
        <v>7.5</v>
      </c>
      <c r="E105" s="16">
        <v>8.1999999999999993</v>
      </c>
      <c r="F105" s="16">
        <v>7.2</v>
      </c>
      <c r="G105" s="16">
        <v>9.1999999999999993</v>
      </c>
      <c r="H105" s="16">
        <v>22.1</v>
      </c>
      <c r="I105" s="16">
        <v>17.600000000000001</v>
      </c>
      <c r="J105" s="16">
        <v>1.7</v>
      </c>
      <c r="K105" s="16">
        <v>3.6</v>
      </c>
      <c r="L105" s="16">
        <v>9</v>
      </c>
    </row>
    <row r="106" spans="1:12" ht="15" customHeight="1" x14ac:dyDescent="0.25">
      <c r="A106" s="36" t="s">
        <v>403</v>
      </c>
      <c r="B106" s="16">
        <v>77.3</v>
      </c>
      <c r="C106" s="16">
        <v>15.7</v>
      </c>
      <c r="D106" s="16">
        <v>9.1</v>
      </c>
      <c r="E106" s="16">
        <v>9.9</v>
      </c>
      <c r="F106" s="16">
        <v>9.3000000000000007</v>
      </c>
      <c r="G106" s="16">
        <v>7.5</v>
      </c>
      <c r="H106" s="16">
        <v>13.3</v>
      </c>
      <c r="I106" s="16">
        <v>7.2</v>
      </c>
      <c r="J106" s="16">
        <v>2.8</v>
      </c>
      <c r="K106" s="16">
        <v>6</v>
      </c>
      <c r="L106" s="16">
        <v>9.6</v>
      </c>
    </row>
    <row r="107" spans="1:12" ht="15" customHeight="1" x14ac:dyDescent="0.25">
      <c r="A107" s="36" t="s">
        <v>175</v>
      </c>
      <c r="B107" s="16">
        <v>91.2</v>
      </c>
      <c r="C107" s="16">
        <v>23</v>
      </c>
      <c r="D107" s="16">
        <v>10.3</v>
      </c>
      <c r="E107" s="16">
        <v>6.5</v>
      </c>
      <c r="F107" s="16">
        <v>7.8</v>
      </c>
      <c r="G107" s="16">
        <v>8.1999999999999993</v>
      </c>
      <c r="H107" s="16">
        <v>17.3</v>
      </c>
      <c r="I107" s="16">
        <v>12.9</v>
      </c>
      <c r="J107" s="16">
        <v>2.2999999999999998</v>
      </c>
      <c r="K107" s="16">
        <v>3</v>
      </c>
      <c r="L107" s="16">
        <v>11.2</v>
      </c>
    </row>
    <row r="108" spans="1:12" ht="33.950000000000003" customHeight="1" x14ac:dyDescent="0.25">
      <c r="A108" s="26" t="s">
        <v>404</v>
      </c>
      <c r="B108" s="24" t="s">
        <v>20</v>
      </c>
      <c r="C108" s="24" t="s">
        <v>20</v>
      </c>
      <c r="D108" s="24" t="s">
        <v>20</v>
      </c>
      <c r="E108" s="24" t="s">
        <v>20</v>
      </c>
      <c r="F108" s="24" t="s">
        <v>20</v>
      </c>
      <c r="G108" s="24" t="s">
        <v>20</v>
      </c>
      <c r="H108" s="24" t="s">
        <v>20</v>
      </c>
      <c r="I108" s="24" t="s">
        <v>20</v>
      </c>
      <c r="J108" s="24" t="s">
        <v>20</v>
      </c>
      <c r="K108" s="24" t="s">
        <v>20</v>
      </c>
      <c r="L108" s="24" t="s">
        <v>20</v>
      </c>
    </row>
    <row r="109" spans="1:12" ht="15" customHeight="1" x14ac:dyDescent="0.25">
      <c r="A109" s="36" t="s">
        <v>401</v>
      </c>
      <c r="B109" s="16">
        <v>80.7</v>
      </c>
      <c r="C109" s="16">
        <v>22.6</v>
      </c>
      <c r="D109" s="16">
        <v>8.6</v>
      </c>
      <c r="E109" s="16">
        <v>8</v>
      </c>
      <c r="F109" s="16">
        <v>6.4</v>
      </c>
      <c r="G109" s="16">
        <v>8.6</v>
      </c>
      <c r="H109" s="16">
        <v>12.6</v>
      </c>
      <c r="I109" s="16">
        <v>7.9</v>
      </c>
      <c r="J109" s="16">
        <v>2.2000000000000002</v>
      </c>
      <c r="K109" s="16">
        <v>5.3</v>
      </c>
      <c r="L109" s="16">
        <v>10.6</v>
      </c>
    </row>
    <row r="110" spans="1:12" ht="15" customHeight="1" x14ac:dyDescent="0.25">
      <c r="A110" s="36" t="s">
        <v>402</v>
      </c>
      <c r="B110" s="16">
        <v>93.9</v>
      </c>
      <c r="C110" s="16">
        <v>20.399999999999999</v>
      </c>
      <c r="D110" s="16">
        <v>8.4</v>
      </c>
      <c r="E110" s="16">
        <v>8.6999999999999993</v>
      </c>
      <c r="F110" s="16">
        <v>7.5</v>
      </c>
      <c r="G110" s="16">
        <v>9.6</v>
      </c>
      <c r="H110" s="16">
        <v>24.6</v>
      </c>
      <c r="I110" s="16">
        <v>17.899999999999999</v>
      </c>
      <c r="J110" s="16">
        <v>1.8</v>
      </c>
      <c r="K110" s="16">
        <v>4.0999999999999996</v>
      </c>
      <c r="L110" s="16">
        <v>9.6</v>
      </c>
    </row>
    <row r="111" spans="1:12" ht="15" customHeight="1" x14ac:dyDescent="0.25">
      <c r="A111" s="36" t="s">
        <v>403</v>
      </c>
      <c r="B111" s="16">
        <v>68.8</v>
      </c>
      <c r="C111" s="16">
        <v>16.899999999999999</v>
      </c>
      <c r="D111" s="16">
        <v>6.7</v>
      </c>
      <c r="E111" s="16">
        <v>9.5</v>
      </c>
      <c r="F111" s="16">
        <v>6.2</v>
      </c>
      <c r="G111" s="16">
        <v>7.6</v>
      </c>
      <c r="H111" s="16">
        <v>9.9</v>
      </c>
      <c r="I111" s="16">
        <v>6.8</v>
      </c>
      <c r="J111" s="16">
        <v>2.2000000000000002</v>
      </c>
      <c r="K111" s="16">
        <v>4</v>
      </c>
      <c r="L111" s="16">
        <v>9.3000000000000007</v>
      </c>
    </row>
    <row r="112" spans="1:12" ht="15" customHeight="1" x14ac:dyDescent="0.25">
      <c r="A112" s="36" t="s">
        <v>175</v>
      </c>
      <c r="B112" s="16">
        <v>90.9</v>
      </c>
      <c r="C112" s="16">
        <v>20.399999999999999</v>
      </c>
      <c r="D112" s="16">
        <v>9.1</v>
      </c>
      <c r="E112" s="16">
        <v>8.1999999999999993</v>
      </c>
      <c r="F112" s="16">
        <v>8.9</v>
      </c>
      <c r="G112" s="16">
        <v>8.1999999999999993</v>
      </c>
      <c r="H112" s="16">
        <v>21.3</v>
      </c>
      <c r="I112" s="16">
        <v>17.399999999999999</v>
      </c>
      <c r="J112" s="16">
        <v>1.9</v>
      </c>
      <c r="K112" s="16">
        <v>3</v>
      </c>
      <c r="L112" s="16">
        <v>9</v>
      </c>
    </row>
    <row r="113" spans="1:12" ht="24" customHeight="1" x14ac:dyDescent="0.25">
      <c r="A113" s="26" t="s">
        <v>405</v>
      </c>
      <c r="B113" s="24" t="s">
        <v>20</v>
      </c>
      <c r="C113" s="24" t="s">
        <v>20</v>
      </c>
      <c r="D113" s="24" t="s">
        <v>20</v>
      </c>
      <c r="E113" s="24" t="s">
        <v>20</v>
      </c>
      <c r="F113" s="24" t="s">
        <v>20</v>
      </c>
      <c r="G113" s="24" t="s">
        <v>20</v>
      </c>
      <c r="H113" s="24" t="s">
        <v>20</v>
      </c>
      <c r="I113" s="24" t="s">
        <v>20</v>
      </c>
      <c r="J113" s="24" t="s">
        <v>20</v>
      </c>
      <c r="K113" s="24" t="s">
        <v>20</v>
      </c>
      <c r="L113" s="24" t="s">
        <v>20</v>
      </c>
    </row>
    <row r="114" spans="1:12" ht="15" customHeight="1" x14ac:dyDescent="0.25">
      <c r="A114" s="36" t="s">
        <v>364</v>
      </c>
      <c r="B114" s="16">
        <v>82.3</v>
      </c>
      <c r="C114" s="16">
        <v>23.2</v>
      </c>
      <c r="D114" s="16">
        <v>8.5</v>
      </c>
      <c r="E114" s="16">
        <v>7.4</v>
      </c>
      <c r="F114" s="16">
        <v>7.3</v>
      </c>
      <c r="G114" s="16">
        <v>8.5</v>
      </c>
      <c r="H114" s="16">
        <v>15.9</v>
      </c>
      <c r="I114" s="16">
        <v>8.6</v>
      </c>
      <c r="J114" s="16">
        <v>2.4</v>
      </c>
      <c r="K114" s="16">
        <v>5</v>
      </c>
      <c r="L114" s="16">
        <v>10.7</v>
      </c>
    </row>
    <row r="115" spans="1:12" ht="15" customHeight="1" x14ac:dyDescent="0.25">
      <c r="A115" s="36" t="s">
        <v>406</v>
      </c>
      <c r="B115" s="16">
        <v>78.900000000000006</v>
      </c>
      <c r="C115" s="16">
        <v>22.5</v>
      </c>
      <c r="D115" s="16">
        <v>7.7</v>
      </c>
      <c r="E115" s="16">
        <v>8.1</v>
      </c>
      <c r="F115" s="16">
        <v>5.4</v>
      </c>
      <c r="G115" s="16">
        <v>8.1999999999999993</v>
      </c>
      <c r="H115" s="16">
        <v>11.4</v>
      </c>
      <c r="I115" s="16">
        <v>9.4</v>
      </c>
      <c r="J115" s="16">
        <v>1.7</v>
      </c>
      <c r="K115" s="16">
        <v>4.0999999999999996</v>
      </c>
      <c r="L115" s="16">
        <v>10.3</v>
      </c>
    </row>
    <row r="116" spans="1:12" ht="15" customHeight="1" x14ac:dyDescent="0.25">
      <c r="A116" s="36" t="s">
        <v>407</v>
      </c>
      <c r="B116" s="16">
        <v>84.3</v>
      </c>
      <c r="C116" s="16">
        <v>20</v>
      </c>
      <c r="D116" s="16">
        <v>8.1</v>
      </c>
      <c r="E116" s="16">
        <v>10.5</v>
      </c>
      <c r="F116" s="16">
        <v>5.0999999999999996</v>
      </c>
      <c r="G116" s="16">
        <v>8.5</v>
      </c>
      <c r="H116" s="16">
        <v>10.7</v>
      </c>
      <c r="I116" s="16">
        <v>12.3</v>
      </c>
      <c r="J116" s="16">
        <v>1.9</v>
      </c>
      <c r="K116" s="16">
        <v>6.5</v>
      </c>
      <c r="L116" s="16">
        <v>8.8000000000000007</v>
      </c>
    </row>
    <row r="117" spans="1:12" ht="15" customHeight="1" x14ac:dyDescent="0.25">
      <c r="A117" s="36" t="s">
        <v>408</v>
      </c>
      <c r="B117" s="16">
        <v>96.6</v>
      </c>
      <c r="C117" s="16">
        <v>21.9</v>
      </c>
      <c r="D117" s="16">
        <v>10.1</v>
      </c>
      <c r="E117" s="16">
        <v>12.5</v>
      </c>
      <c r="F117" s="16">
        <v>6.1</v>
      </c>
      <c r="G117" s="16">
        <v>10.4</v>
      </c>
      <c r="H117" s="16">
        <v>11.2</v>
      </c>
      <c r="I117" s="16">
        <v>13.1</v>
      </c>
      <c r="J117" s="16">
        <v>2</v>
      </c>
      <c r="K117" s="16">
        <v>5.3</v>
      </c>
      <c r="L117" s="16">
        <v>10</v>
      </c>
    </row>
    <row r="118" spans="1:12" ht="15" customHeight="1" x14ac:dyDescent="0.25">
      <c r="A118" s="36" t="s">
        <v>409</v>
      </c>
      <c r="B118" s="16">
        <v>91.4</v>
      </c>
      <c r="C118" s="16">
        <v>14.3</v>
      </c>
      <c r="D118" s="16">
        <v>13.2</v>
      </c>
      <c r="E118" s="16">
        <v>12.4</v>
      </c>
      <c r="F118" s="16">
        <v>4.5</v>
      </c>
      <c r="G118" s="16">
        <v>12.6</v>
      </c>
      <c r="H118" s="16">
        <v>6.8</v>
      </c>
      <c r="I118" s="16">
        <v>7.4</v>
      </c>
      <c r="J118" s="16">
        <v>1.9</v>
      </c>
      <c r="K118" s="16">
        <v>10.199999999999999</v>
      </c>
      <c r="L118" s="16">
        <v>11.5</v>
      </c>
    </row>
    <row r="119" spans="1:12" ht="15" customHeight="1" x14ac:dyDescent="0.25">
      <c r="A119" s="36" t="s">
        <v>410</v>
      </c>
      <c r="B119" s="16">
        <v>15.2</v>
      </c>
      <c r="C119" s="16">
        <v>9.9</v>
      </c>
      <c r="D119" s="16">
        <v>1.6</v>
      </c>
      <c r="E119" s="16">
        <v>0.1</v>
      </c>
      <c r="F119" s="16" t="s">
        <v>304</v>
      </c>
      <c r="G119" s="16">
        <v>1.6</v>
      </c>
      <c r="H119" s="16" t="s">
        <v>304</v>
      </c>
      <c r="I119" s="16" t="s">
        <v>304</v>
      </c>
      <c r="J119" s="16" t="s">
        <v>304</v>
      </c>
      <c r="K119" s="16" t="s">
        <v>304</v>
      </c>
      <c r="L119" s="16">
        <v>5.7</v>
      </c>
    </row>
    <row r="120" spans="1:12" ht="24" customHeight="1" x14ac:dyDescent="0.25">
      <c r="A120" s="26" t="s">
        <v>411</v>
      </c>
      <c r="B120" s="24" t="s">
        <v>20</v>
      </c>
      <c r="C120" s="24" t="s">
        <v>20</v>
      </c>
      <c r="D120" s="24" t="s">
        <v>20</v>
      </c>
      <c r="E120" s="24" t="s">
        <v>20</v>
      </c>
      <c r="F120" s="24" t="s">
        <v>20</v>
      </c>
      <c r="G120" s="24" t="s">
        <v>20</v>
      </c>
      <c r="H120" s="24" t="s">
        <v>20</v>
      </c>
      <c r="I120" s="24" t="s">
        <v>20</v>
      </c>
      <c r="J120" s="24" t="s">
        <v>20</v>
      </c>
      <c r="K120" s="24" t="s">
        <v>20</v>
      </c>
      <c r="L120" s="24" t="s">
        <v>20</v>
      </c>
    </row>
    <row r="121" spans="1:12" ht="15" customHeight="1" x14ac:dyDescent="0.25">
      <c r="A121" s="36" t="s">
        <v>412</v>
      </c>
      <c r="B121" s="16">
        <v>87.3</v>
      </c>
      <c r="C121" s="16">
        <v>24.2</v>
      </c>
      <c r="D121" s="16">
        <v>8.9</v>
      </c>
      <c r="E121" s="16">
        <v>8.6</v>
      </c>
      <c r="F121" s="16">
        <v>7.6</v>
      </c>
      <c r="G121" s="16">
        <v>8.4</v>
      </c>
      <c r="H121" s="16">
        <v>13</v>
      </c>
      <c r="I121" s="16">
        <v>8.1999999999999993</v>
      </c>
      <c r="J121" s="16">
        <v>2.4</v>
      </c>
      <c r="K121" s="16">
        <v>5.5</v>
      </c>
      <c r="L121" s="16">
        <v>10.6</v>
      </c>
    </row>
    <row r="122" spans="1:12" ht="15" customHeight="1" x14ac:dyDescent="0.25">
      <c r="A122" s="36" t="s">
        <v>413</v>
      </c>
      <c r="B122" s="16">
        <v>84.3</v>
      </c>
      <c r="C122" s="16">
        <v>19.600000000000001</v>
      </c>
      <c r="D122" s="16">
        <v>9.5</v>
      </c>
      <c r="E122" s="16">
        <v>8.1999999999999993</v>
      </c>
      <c r="F122" s="16">
        <v>6.7</v>
      </c>
      <c r="G122" s="16">
        <v>9.1999999999999993</v>
      </c>
      <c r="H122" s="16">
        <v>13.5</v>
      </c>
      <c r="I122" s="16">
        <v>12.9</v>
      </c>
      <c r="J122" s="16">
        <v>2</v>
      </c>
      <c r="K122" s="16">
        <v>4.2</v>
      </c>
      <c r="L122" s="16">
        <v>10.7</v>
      </c>
    </row>
    <row r="123" spans="1:12" ht="15" customHeight="1" x14ac:dyDescent="0.25">
      <c r="A123" s="36" t="s">
        <v>414</v>
      </c>
      <c r="B123" s="16">
        <v>78.599999999999994</v>
      </c>
      <c r="C123" s="16">
        <v>19.7</v>
      </c>
      <c r="D123" s="16">
        <v>7.3</v>
      </c>
      <c r="E123" s="16">
        <v>8.3000000000000007</v>
      </c>
      <c r="F123" s="16">
        <v>5.3</v>
      </c>
      <c r="G123" s="16">
        <v>9.1999999999999993</v>
      </c>
      <c r="H123" s="16" t="s">
        <v>304</v>
      </c>
      <c r="I123" s="16">
        <v>6.5</v>
      </c>
      <c r="J123" s="16">
        <v>2.2000000000000002</v>
      </c>
      <c r="K123" s="16">
        <v>6.2</v>
      </c>
      <c r="L123" s="16">
        <v>11.1</v>
      </c>
    </row>
    <row r="124" spans="1:12" ht="15" customHeight="1" x14ac:dyDescent="0.25">
      <c r="A124" s="36" t="s">
        <v>415</v>
      </c>
      <c r="B124" s="16">
        <v>71.900000000000006</v>
      </c>
      <c r="C124" s="16">
        <v>20.9</v>
      </c>
      <c r="D124" s="16">
        <v>5.8</v>
      </c>
      <c r="E124" s="16">
        <v>6.6</v>
      </c>
      <c r="F124" s="16">
        <v>5.5</v>
      </c>
      <c r="G124" s="16">
        <v>7.1</v>
      </c>
      <c r="H124" s="16">
        <v>20.7</v>
      </c>
      <c r="I124" s="16">
        <v>10.199999999999999</v>
      </c>
      <c r="J124" s="16">
        <v>2.1</v>
      </c>
      <c r="K124" s="16">
        <v>4.0999999999999996</v>
      </c>
      <c r="L124" s="16">
        <v>8.9</v>
      </c>
    </row>
    <row r="125" spans="1:12" ht="15" customHeight="1" x14ac:dyDescent="0.25">
      <c r="A125" s="36" t="s">
        <v>416</v>
      </c>
      <c r="B125" s="16">
        <v>53.1</v>
      </c>
      <c r="C125" s="16">
        <v>21.4</v>
      </c>
      <c r="D125" s="16">
        <v>6.9</v>
      </c>
      <c r="E125" s="16">
        <v>4.5</v>
      </c>
      <c r="F125" s="16">
        <v>2.2999999999999998</v>
      </c>
      <c r="G125" s="16">
        <v>8.5</v>
      </c>
      <c r="H125" s="16">
        <v>6.1</v>
      </c>
      <c r="I125" s="16">
        <v>5.3</v>
      </c>
      <c r="J125" s="16">
        <v>1.1000000000000001</v>
      </c>
      <c r="K125" s="16">
        <v>3.3</v>
      </c>
      <c r="L125" s="16">
        <v>8.6</v>
      </c>
    </row>
    <row r="126" spans="1:12" ht="15" customHeight="1" x14ac:dyDescent="0.25">
      <c r="A126" s="36" t="s">
        <v>417</v>
      </c>
      <c r="B126" s="16">
        <v>127</v>
      </c>
      <c r="C126" s="16">
        <v>34.5</v>
      </c>
      <c r="D126" s="16">
        <v>14.3</v>
      </c>
      <c r="E126" s="16">
        <v>16.5</v>
      </c>
      <c r="F126" s="16" t="s">
        <v>304</v>
      </c>
      <c r="G126" s="16">
        <v>12.8</v>
      </c>
      <c r="H126" s="16">
        <v>7.3</v>
      </c>
      <c r="I126" s="16">
        <v>5.7</v>
      </c>
      <c r="J126" s="16">
        <v>2.5</v>
      </c>
      <c r="K126" s="16">
        <v>15.9</v>
      </c>
      <c r="L126" s="16">
        <v>17.5</v>
      </c>
    </row>
    <row r="127" spans="1:12" ht="15" customHeight="1" x14ac:dyDescent="0.25">
      <c r="A127" s="36" t="s">
        <v>175</v>
      </c>
      <c r="B127" s="16">
        <v>92.7</v>
      </c>
      <c r="C127" s="16">
        <v>15</v>
      </c>
      <c r="D127" s="16">
        <v>14.9</v>
      </c>
      <c r="E127" s="16">
        <v>7.7</v>
      </c>
      <c r="F127" s="16">
        <v>3</v>
      </c>
      <c r="G127" s="16">
        <v>7.6</v>
      </c>
      <c r="H127" s="16" t="s">
        <v>304</v>
      </c>
      <c r="I127" s="16">
        <v>15.9</v>
      </c>
      <c r="J127" s="16">
        <v>1.6</v>
      </c>
      <c r="K127" s="16">
        <v>5</v>
      </c>
      <c r="L127" s="16">
        <v>11.3</v>
      </c>
    </row>
    <row r="128" spans="1:12" ht="15" customHeight="1" x14ac:dyDescent="0.25">
      <c r="A128" s="36" t="s">
        <v>418</v>
      </c>
      <c r="B128" s="16">
        <v>76.099999999999994</v>
      </c>
      <c r="C128" s="16">
        <v>26.1</v>
      </c>
      <c r="D128" s="16">
        <v>5.7</v>
      </c>
      <c r="E128" s="16">
        <v>8.1999999999999993</v>
      </c>
      <c r="F128" s="16">
        <v>4.2</v>
      </c>
      <c r="G128" s="16">
        <v>8</v>
      </c>
      <c r="H128" s="16" t="s">
        <v>304</v>
      </c>
      <c r="I128" s="16">
        <v>7.2</v>
      </c>
      <c r="J128" s="16">
        <v>1.7</v>
      </c>
      <c r="K128" s="16">
        <v>4</v>
      </c>
      <c r="L128" s="16">
        <v>10.199999999999999</v>
      </c>
    </row>
    <row r="129" spans="1:12" ht="24" customHeight="1" x14ac:dyDescent="0.25">
      <c r="A129" s="26" t="s">
        <v>419</v>
      </c>
      <c r="B129" s="24" t="s">
        <v>20</v>
      </c>
      <c r="C129" s="24" t="s">
        <v>20</v>
      </c>
      <c r="D129" s="24" t="s">
        <v>20</v>
      </c>
      <c r="E129" s="24" t="s">
        <v>20</v>
      </c>
      <c r="F129" s="24" t="s">
        <v>20</v>
      </c>
      <c r="G129" s="24" t="s">
        <v>20</v>
      </c>
      <c r="H129" s="24" t="s">
        <v>20</v>
      </c>
      <c r="I129" s="24" t="s">
        <v>20</v>
      </c>
      <c r="J129" s="24" t="s">
        <v>20</v>
      </c>
      <c r="K129" s="24" t="s">
        <v>20</v>
      </c>
      <c r="L129" s="24" t="s">
        <v>20</v>
      </c>
    </row>
    <row r="130" spans="1:12" ht="15" customHeight="1" x14ac:dyDescent="0.25">
      <c r="A130" s="36" t="s">
        <v>420</v>
      </c>
      <c r="B130" s="16">
        <v>57.6</v>
      </c>
      <c r="C130" s="16">
        <v>17.100000000000001</v>
      </c>
      <c r="D130" s="16">
        <v>7.5</v>
      </c>
      <c r="E130" s="16">
        <v>4.8</v>
      </c>
      <c r="F130" s="16">
        <v>3.3</v>
      </c>
      <c r="G130" s="16">
        <v>8</v>
      </c>
      <c r="H130" s="16">
        <v>14.2</v>
      </c>
      <c r="I130" s="16">
        <v>8.5</v>
      </c>
      <c r="J130" s="16">
        <v>1.6</v>
      </c>
      <c r="K130" s="16">
        <v>3.5</v>
      </c>
      <c r="L130" s="16">
        <v>8.3000000000000007</v>
      </c>
    </row>
    <row r="131" spans="1:12" ht="15" customHeight="1" x14ac:dyDescent="0.25">
      <c r="A131" s="36" t="s">
        <v>421</v>
      </c>
      <c r="B131" s="16">
        <v>95.3</v>
      </c>
      <c r="C131" s="16">
        <v>26.7</v>
      </c>
      <c r="D131" s="16">
        <v>8.8000000000000007</v>
      </c>
      <c r="E131" s="16">
        <v>9.6999999999999993</v>
      </c>
      <c r="F131" s="16">
        <v>6.6</v>
      </c>
      <c r="G131" s="16">
        <v>9.6</v>
      </c>
      <c r="H131" s="16">
        <v>14.7</v>
      </c>
      <c r="I131" s="16">
        <v>9.6999999999999993</v>
      </c>
      <c r="J131" s="16">
        <v>2.2000000000000002</v>
      </c>
      <c r="K131" s="16">
        <v>5.8</v>
      </c>
      <c r="L131" s="16">
        <v>11.9</v>
      </c>
    </row>
    <row r="132" spans="1:12" ht="15" customHeight="1" x14ac:dyDescent="0.25">
      <c r="A132" s="36" t="s">
        <v>422</v>
      </c>
      <c r="B132" s="16">
        <v>87.4</v>
      </c>
      <c r="C132" s="16">
        <v>21.4</v>
      </c>
      <c r="D132" s="16">
        <v>9.9</v>
      </c>
      <c r="E132" s="16">
        <v>9.5</v>
      </c>
      <c r="F132" s="16">
        <v>7.1</v>
      </c>
      <c r="G132" s="16">
        <v>9.4</v>
      </c>
      <c r="H132" s="16">
        <v>11.6</v>
      </c>
      <c r="I132" s="16">
        <v>8.6999999999999993</v>
      </c>
      <c r="J132" s="16">
        <v>2</v>
      </c>
      <c r="K132" s="16">
        <v>5.8</v>
      </c>
      <c r="L132" s="16">
        <v>11.1</v>
      </c>
    </row>
    <row r="133" spans="1:12" ht="15" customHeight="1" x14ac:dyDescent="0.25">
      <c r="A133" s="36" t="s">
        <v>423</v>
      </c>
      <c r="B133" s="16">
        <v>87.9</v>
      </c>
      <c r="C133" s="16">
        <v>26</v>
      </c>
      <c r="D133" s="16">
        <v>8</v>
      </c>
      <c r="E133" s="16">
        <v>7.4</v>
      </c>
      <c r="F133" s="16">
        <v>9.3000000000000007</v>
      </c>
      <c r="G133" s="16">
        <v>7</v>
      </c>
      <c r="H133" s="16">
        <v>19</v>
      </c>
      <c r="I133" s="16">
        <v>8.8000000000000007</v>
      </c>
      <c r="J133" s="16">
        <v>3</v>
      </c>
      <c r="K133" s="16">
        <v>5.0999999999999996</v>
      </c>
      <c r="L133" s="16">
        <v>10.6</v>
      </c>
    </row>
    <row r="134" spans="1:12" ht="27.95" customHeight="1" x14ac:dyDescent="0.25">
      <c r="A134" s="36" t="s">
        <v>424</v>
      </c>
      <c r="B134" s="16">
        <v>83.7</v>
      </c>
      <c r="C134" s="16">
        <v>28.4</v>
      </c>
      <c r="D134" s="16">
        <v>6.2</v>
      </c>
      <c r="E134" s="16">
        <v>5.6</v>
      </c>
      <c r="F134" s="16">
        <v>9.5</v>
      </c>
      <c r="G134" s="16">
        <v>6.3</v>
      </c>
      <c r="H134" s="16">
        <v>40</v>
      </c>
      <c r="I134" s="16">
        <v>13.7</v>
      </c>
      <c r="J134" s="16">
        <v>2.4</v>
      </c>
      <c r="K134" s="16">
        <v>3.4</v>
      </c>
      <c r="L134" s="16">
        <v>7.8</v>
      </c>
    </row>
    <row r="135" spans="1:12" ht="27.95" customHeight="1" x14ac:dyDescent="0.25">
      <c r="A135" s="36" t="s">
        <v>425</v>
      </c>
      <c r="B135" s="16">
        <v>75.3</v>
      </c>
      <c r="C135" s="16">
        <v>19.8</v>
      </c>
      <c r="D135" s="16">
        <v>7.3</v>
      </c>
      <c r="E135" s="16">
        <v>6.9</v>
      </c>
      <c r="F135" s="16">
        <v>7.3</v>
      </c>
      <c r="G135" s="16">
        <v>7.4</v>
      </c>
      <c r="H135" s="16">
        <v>13.5</v>
      </c>
      <c r="I135" s="16">
        <v>8.9</v>
      </c>
      <c r="J135" s="16">
        <v>2.5</v>
      </c>
      <c r="K135" s="16">
        <v>4.2</v>
      </c>
      <c r="L135" s="16">
        <v>9.3000000000000007</v>
      </c>
    </row>
    <row r="136" spans="1:12" ht="15" customHeight="1" x14ac:dyDescent="0.25">
      <c r="A136" s="36" t="s">
        <v>426</v>
      </c>
      <c r="B136" s="16">
        <v>83.6</v>
      </c>
      <c r="C136" s="16">
        <v>13.1</v>
      </c>
      <c r="D136" s="16">
        <v>13.5</v>
      </c>
      <c r="E136" s="16">
        <v>11.2</v>
      </c>
      <c r="F136" s="16">
        <v>7.2</v>
      </c>
      <c r="G136" s="16">
        <v>10.3</v>
      </c>
      <c r="H136" s="16">
        <v>7.1</v>
      </c>
      <c r="I136" s="16">
        <v>8.3000000000000007</v>
      </c>
      <c r="J136" s="16">
        <v>2.4</v>
      </c>
      <c r="K136" s="16">
        <v>11</v>
      </c>
      <c r="L136" s="16">
        <v>12.7</v>
      </c>
    </row>
    <row r="137" spans="1:12" ht="15" customHeight="1" x14ac:dyDescent="0.25">
      <c r="A137" s="36" t="s">
        <v>175</v>
      </c>
      <c r="B137" s="16">
        <v>85.6</v>
      </c>
      <c r="C137" s="16">
        <v>17.100000000000001</v>
      </c>
      <c r="D137" s="16">
        <v>9</v>
      </c>
      <c r="E137" s="16">
        <v>7.8</v>
      </c>
      <c r="F137" s="16">
        <v>5.8</v>
      </c>
      <c r="G137" s="16">
        <v>7.7</v>
      </c>
      <c r="H137" s="16">
        <v>13.6</v>
      </c>
      <c r="I137" s="16">
        <v>14.7</v>
      </c>
      <c r="J137" s="16">
        <v>1.6</v>
      </c>
      <c r="K137" s="16">
        <v>3.3</v>
      </c>
      <c r="L137" s="16">
        <v>11.3</v>
      </c>
    </row>
    <row r="138" spans="1:12" ht="15" customHeight="1" x14ac:dyDescent="0.25">
      <c r="A138" s="36" t="s">
        <v>418</v>
      </c>
      <c r="B138" s="16">
        <v>53.7</v>
      </c>
      <c r="C138" s="16">
        <v>22.7</v>
      </c>
      <c r="D138" s="16">
        <v>4.0999999999999996</v>
      </c>
      <c r="E138" s="16">
        <v>3.8</v>
      </c>
      <c r="F138" s="16" t="s">
        <v>304</v>
      </c>
      <c r="G138" s="16">
        <v>5.4</v>
      </c>
      <c r="H138" s="16" t="s">
        <v>304</v>
      </c>
      <c r="I138" s="16" t="s">
        <v>304</v>
      </c>
      <c r="J138" s="16">
        <v>1</v>
      </c>
      <c r="K138" s="16">
        <v>2.7</v>
      </c>
      <c r="L138" s="16">
        <v>7.2</v>
      </c>
    </row>
    <row r="139" spans="1:12" ht="24" customHeight="1" x14ac:dyDescent="0.25">
      <c r="A139" s="26" t="s">
        <v>427</v>
      </c>
      <c r="B139" s="24" t="s">
        <v>20</v>
      </c>
      <c r="C139" s="24" t="s">
        <v>20</v>
      </c>
      <c r="D139" s="24" t="s">
        <v>20</v>
      </c>
      <c r="E139" s="24" t="s">
        <v>20</v>
      </c>
      <c r="F139" s="24" t="s">
        <v>20</v>
      </c>
      <c r="G139" s="24" t="s">
        <v>20</v>
      </c>
      <c r="H139" s="24" t="s">
        <v>20</v>
      </c>
      <c r="I139" s="24" t="s">
        <v>20</v>
      </c>
      <c r="J139" s="24" t="s">
        <v>20</v>
      </c>
      <c r="K139" s="24" t="s">
        <v>20</v>
      </c>
      <c r="L139" s="24" t="s">
        <v>20</v>
      </c>
    </row>
    <row r="140" spans="1:12" ht="15" customHeight="1" x14ac:dyDescent="0.25">
      <c r="A140" s="36" t="s">
        <v>428</v>
      </c>
      <c r="B140" s="16" t="s">
        <v>20</v>
      </c>
      <c r="C140" s="16" t="s">
        <v>20</v>
      </c>
      <c r="D140" s="16" t="s">
        <v>20</v>
      </c>
      <c r="E140" s="16" t="s">
        <v>20</v>
      </c>
      <c r="F140" s="16" t="s">
        <v>20</v>
      </c>
      <c r="G140" s="16" t="s">
        <v>20</v>
      </c>
      <c r="H140" s="16" t="s">
        <v>20</v>
      </c>
      <c r="I140" s="16" t="s">
        <v>20</v>
      </c>
      <c r="J140" s="16" t="s">
        <v>20</v>
      </c>
      <c r="K140" s="16" t="s">
        <v>20</v>
      </c>
      <c r="L140" s="16" t="s">
        <v>20</v>
      </c>
    </row>
    <row r="141" spans="1:12" ht="15" customHeight="1" x14ac:dyDescent="0.25">
      <c r="A141" s="13" t="s">
        <v>429</v>
      </c>
      <c r="B141" s="16">
        <v>91.8</v>
      </c>
      <c r="C141" s="16">
        <v>23.8</v>
      </c>
      <c r="D141" s="16">
        <v>9.9</v>
      </c>
      <c r="E141" s="16">
        <v>9.6999999999999993</v>
      </c>
      <c r="F141" s="16">
        <v>7.5</v>
      </c>
      <c r="G141" s="16">
        <v>9.8000000000000007</v>
      </c>
      <c r="H141" s="16">
        <v>13.7</v>
      </c>
      <c r="I141" s="16">
        <v>8.8000000000000007</v>
      </c>
      <c r="J141" s="16">
        <v>2.2000000000000002</v>
      </c>
      <c r="K141" s="16">
        <v>5.9</v>
      </c>
      <c r="L141" s="16">
        <v>11.7</v>
      </c>
    </row>
    <row r="142" spans="1:12" ht="15" customHeight="1" x14ac:dyDescent="0.25">
      <c r="A142" s="13" t="s">
        <v>430</v>
      </c>
      <c r="B142" s="16">
        <v>69.400000000000006</v>
      </c>
      <c r="C142" s="16">
        <v>18.8</v>
      </c>
      <c r="D142" s="16">
        <v>7.1</v>
      </c>
      <c r="E142" s="16">
        <v>6.3</v>
      </c>
      <c r="F142" s="16">
        <v>4.3</v>
      </c>
      <c r="G142" s="16">
        <v>7.8</v>
      </c>
      <c r="H142" s="16">
        <v>16.7</v>
      </c>
      <c r="I142" s="16">
        <v>11.2</v>
      </c>
      <c r="J142" s="16">
        <v>1.9</v>
      </c>
      <c r="K142" s="16">
        <v>4.3</v>
      </c>
      <c r="L142" s="16">
        <v>9</v>
      </c>
    </row>
    <row r="143" spans="1:12" ht="15" customHeight="1" x14ac:dyDescent="0.25">
      <c r="A143" s="13" t="s">
        <v>431</v>
      </c>
      <c r="B143" s="16">
        <v>68</v>
      </c>
      <c r="C143" s="16">
        <v>22.4</v>
      </c>
      <c r="D143" s="16">
        <v>6.3</v>
      </c>
      <c r="E143" s="16">
        <v>5.5</v>
      </c>
      <c r="F143" s="16">
        <v>6.3</v>
      </c>
      <c r="G143" s="16">
        <v>5.8</v>
      </c>
      <c r="H143" s="16">
        <v>10.9</v>
      </c>
      <c r="I143" s="16">
        <v>6.7</v>
      </c>
      <c r="J143" s="16">
        <v>2.5</v>
      </c>
      <c r="K143" s="16">
        <v>3.7</v>
      </c>
      <c r="L143" s="16">
        <v>8.6</v>
      </c>
    </row>
    <row r="144" spans="1:12" ht="15" customHeight="1" x14ac:dyDescent="0.25">
      <c r="A144" s="36" t="s">
        <v>432</v>
      </c>
      <c r="B144" s="16">
        <v>94.8</v>
      </c>
      <c r="C144" s="16">
        <v>23</v>
      </c>
      <c r="D144" s="16">
        <v>10</v>
      </c>
      <c r="E144" s="16">
        <v>9.5</v>
      </c>
      <c r="F144" s="16">
        <v>7.5</v>
      </c>
      <c r="G144" s="16">
        <v>9.6999999999999993</v>
      </c>
      <c r="H144" s="16">
        <v>13.6</v>
      </c>
      <c r="I144" s="16">
        <v>10.3</v>
      </c>
      <c r="J144" s="16">
        <v>2.1</v>
      </c>
      <c r="K144" s="16">
        <v>6</v>
      </c>
      <c r="L144" s="16">
        <v>12.4</v>
      </c>
    </row>
    <row r="145" spans="1:12" ht="45.95" customHeight="1" x14ac:dyDescent="0.25">
      <c r="A145" s="26" t="s">
        <v>433</v>
      </c>
      <c r="B145" s="24" t="s">
        <v>20</v>
      </c>
      <c r="C145" s="24" t="s">
        <v>20</v>
      </c>
      <c r="D145" s="24" t="s">
        <v>20</v>
      </c>
      <c r="E145" s="24" t="s">
        <v>20</v>
      </c>
      <c r="F145" s="24" t="s">
        <v>20</v>
      </c>
      <c r="G145" s="24" t="s">
        <v>20</v>
      </c>
      <c r="H145" s="24" t="s">
        <v>20</v>
      </c>
      <c r="I145" s="24" t="s">
        <v>20</v>
      </c>
      <c r="J145" s="24" t="s">
        <v>20</v>
      </c>
      <c r="K145" s="24" t="s">
        <v>20</v>
      </c>
      <c r="L145" s="24" t="s">
        <v>20</v>
      </c>
    </row>
    <row r="146" spans="1:12" ht="15" customHeight="1" x14ac:dyDescent="0.25">
      <c r="A146" s="36" t="s">
        <v>434</v>
      </c>
      <c r="B146" s="16">
        <v>89.8</v>
      </c>
      <c r="C146" s="16">
        <v>24.7</v>
      </c>
      <c r="D146" s="16">
        <v>9.1</v>
      </c>
      <c r="E146" s="16">
        <v>8.9</v>
      </c>
      <c r="F146" s="16">
        <v>7</v>
      </c>
      <c r="G146" s="16">
        <v>8.9</v>
      </c>
      <c r="H146" s="16">
        <v>13.9</v>
      </c>
      <c r="I146" s="16">
        <v>8.4</v>
      </c>
      <c r="J146" s="16">
        <v>2.2000000000000002</v>
      </c>
      <c r="K146" s="16">
        <v>5.7</v>
      </c>
      <c r="L146" s="16">
        <v>11.4</v>
      </c>
    </row>
    <row r="147" spans="1:12" ht="15" customHeight="1" x14ac:dyDescent="0.25">
      <c r="A147" s="13" t="s">
        <v>435</v>
      </c>
      <c r="B147" s="16">
        <v>99.6</v>
      </c>
      <c r="C147" s="16">
        <v>28.8</v>
      </c>
      <c r="D147" s="16">
        <v>10.6</v>
      </c>
      <c r="E147" s="16">
        <v>8.6999999999999993</v>
      </c>
      <c r="F147" s="16">
        <v>8.6</v>
      </c>
      <c r="G147" s="16">
        <v>9.1</v>
      </c>
      <c r="H147" s="16">
        <v>15.8</v>
      </c>
      <c r="I147" s="16">
        <v>6.9</v>
      </c>
      <c r="J147" s="16">
        <v>2.5</v>
      </c>
      <c r="K147" s="16">
        <v>4.5999999999999996</v>
      </c>
      <c r="L147" s="16">
        <v>12.3</v>
      </c>
    </row>
    <row r="148" spans="1:12" ht="15" customHeight="1" x14ac:dyDescent="0.25">
      <c r="A148" s="13" t="s">
        <v>436</v>
      </c>
      <c r="B148" s="16">
        <v>130.19999999999999</v>
      </c>
      <c r="C148" s="16">
        <v>30.2</v>
      </c>
      <c r="D148" s="16">
        <v>13.7</v>
      </c>
      <c r="E148" s="16">
        <v>13.2</v>
      </c>
      <c r="F148" s="16">
        <v>16</v>
      </c>
      <c r="G148" s="16">
        <v>13</v>
      </c>
      <c r="H148" s="16" t="s">
        <v>304</v>
      </c>
      <c r="I148" s="16">
        <v>11</v>
      </c>
      <c r="J148" s="16">
        <v>2.2000000000000002</v>
      </c>
      <c r="K148" s="16">
        <v>5.6</v>
      </c>
      <c r="L148" s="16">
        <v>13</v>
      </c>
    </row>
    <row r="149" spans="1:12" ht="15" customHeight="1" x14ac:dyDescent="0.25">
      <c r="A149" s="13" t="s">
        <v>437</v>
      </c>
      <c r="B149" s="16">
        <v>95.6</v>
      </c>
      <c r="C149" s="16">
        <v>27.5</v>
      </c>
      <c r="D149" s="16">
        <v>9.4</v>
      </c>
      <c r="E149" s="16">
        <v>9.5</v>
      </c>
      <c r="F149" s="16">
        <v>7.7</v>
      </c>
      <c r="G149" s="16">
        <v>9.1999999999999993</v>
      </c>
      <c r="H149" s="16">
        <v>12.3</v>
      </c>
      <c r="I149" s="16">
        <v>7.5</v>
      </c>
      <c r="J149" s="16">
        <v>2.1</v>
      </c>
      <c r="K149" s="16">
        <v>5.9</v>
      </c>
      <c r="L149" s="16">
        <v>12.5</v>
      </c>
    </row>
    <row r="150" spans="1:12" ht="15" customHeight="1" x14ac:dyDescent="0.25">
      <c r="A150" s="13" t="s">
        <v>438</v>
      </c>
      <c r="B150" s="16">
        <v>94.4</v>
      </c>
      <c r="C150" s="16">
        <v>21.8</v>
      </c>
      <c r="D150" s="16">
        <v>10.1</v>
      </c>
      <c r="E150" s="16">
        <v>9.1</v>
      </c>
      <c r="F150" s="16">
        <v>6.8</v>
      </c>
      <c r="G150" s="16">
        <v>8.6999999999999993</v>
      </c>
      <c r="H150" s="16">
        <v>18.100000000000001</v>
      </c>
      <c r="I150" s="16">
        <v>8.9</v>
      </c>
      <c r="J150" s="16">
        <v>2</v>
      </c>
      <c r="K150" s="16">
        <v>6.8</v>
      </c>
      <c r="L150" s="16">
        <v>11.8</v>
      </c>
    </row>
    <row r="151" spans="1:12" ht="15" customHeight="1" x14ac:dyDescent="0.25">
      <c r="A151" s="13" t="s">
        <v>439</v>
      </c>
      <c r="B151" s="16">
        <v>96.8</v>
      </c>
      <c r="C151" s="16">
        <v>26.3</v>
      </c>
      <c r="D151" s="16">
        <v>10.1</v>
      </c>
      <c r="E151" s="16">
        <v>10.4</v>
      </c>
      <c r="F151" s="16">
        <v>6.8</v>
      </c>
      <c r="G151" s="16">
        <v>9.5</v>
      </c>
      <c r="H151" s="16">
        <v>14.8</v>
      </c>
      <c r="I151" s="16">
        <v>7.3</v>
      </c>
      <c r="J151" s="16">
        <v>2.2999999999999998</v>
      </c>
      <c r="K151" s="16">
        <v>7.5</v>
      </c>
      <c r="L151" s="16">
        <v>12.1</v>
      </c>
    </row>
    <row r="152" spans="1:12" ht="15" customHeight="1" x14ac:dyDescent="0.25">
      <c r="A152" s="13" t="s">
        <v>440</v>
      </c>
      <c r="B152" s="16">
        <v>89</v>
      </c>
      <c r="C152" s="16">
        <v>25.6</v>
      </c>
      <c r="D152" s="16">
        <v>8.6</v>
      </c>
      <c r="E152" s="16">
        <v>8.3000000000000007</v>
      </c>
      <c r="F152" s="16">
        <v>7.5</v>
      </c>
      <c r="G152" s="16">
        <v>8</v>
      </c>
      <c r="H152" s="16">
        <v>14.4</v>
      </c>
      <c r="I152" s="16">
        <v>5.7</v>
      </c>
      <c r="J152" s="16">
        <v>2.5</v>
      </c>
      <c r="K152" s="16">
        <v>6.3</v>
      </c>
      <c r="L152" s="16">
        <v>11.4</v>
      </c>
    </row>
    <row r="153" spans="1:12" ht="15" customHeight="1" x14ac:dyDescent="0.25">
      <c r="A153" s="13" t="s">
        <v>441</v>
      </c>
      <c r="B153" s="16">
        <v>95.5</v>
      </c>
      <c r="C153" s="16">
        <v>25.3</v>
      </c>
      <c r="D153" s="16">
        <v>10</v>
      </c>
      <c r="E153" s="16">
        <v>9.5</v>
      </c>
      <c r="F153" s="16">
        <v>7.7</v>
      </c>
      <c r="G153" s="16">
        <v>9.1999999999999993</v>
      </c>
      <c r="H153" s="16">
        <v>14.1</v>
      </c>
      <c r="I153" s="16">
        <v>8</v>
      </c>
      <c r="J153" s="16">
        <v>2.2000000000000002</v>
      </c>
      <c r="K153" s="16">
        <v>6.1</v>
      </c>
      <c r="L153" s="16">
        <v>12.2</v>
      </c>
    </row>
    <row r="154" spans="1:12" ht="15" customHeight="1" x14ac:dyDescent="0.25">
      <c r="A154" s="13" t="s">
        <v>442</v>
      </c>
      <c r="B154" s="16">
        <v>96</v>
      </c>
      <c r="C154" s="16">
        <v>26.9</v>
      </c>
      <c r="D154" s="16">
        <v>9.3000000000000007</v>
      </c>
      <c r="E154" s="16">
        <v>9.3000000000000007</v>
      </c>
      <c r="F154" s="16">
        <v>7.5</v>
      </c>
      <c r="G154" s="16">
        <v>9</v>
      </c>
      <c r="H154" s="16">
        <v>14.2</v>
      </c>
      <c r="I154" s="16">
        <v>8.6999999999999993</v>
      </c>
      <c r="J154" s="16">
        <v>2.2000000000000002</v>
      </c>
      <c r="K154" s="16">
        <v>5.9</v>
      </c>
      <c r="L154" s="16">
        <v>12.1</v>
      </c>
    </row>
    <row r="155" spans="1:12" ht="15" customHeight="1" x14ac:dyDescent="0.25">
      <c r="A155" s="13" t="s">
        <v>443</v>
      </c>
      <c r="B155" s="16">
        <v>99.9</v>
      </c>
      <c r="C155" s="16">
        <v>27.2</v>
      </c>
      <c r="D155" s="16">
        <v>10</v>
      </c>
      <c r="E155" s="16">
        <v>9.4</v>
      </c>
      <c r="F155" s="16">
        <v>7.9</v>
      </c>
      <c r="G155" s="16">
        <v>9</v>
      </c>
      <c r="H155" s="16">
        <v>17.3</v>
      </c>
      <c r="I155" s="16">
        <v>8.1999999999999993</v>
      </c>
      <c r="J155" s="16">
        <v>2.2999999999999998</v>
      </c>
      <c r="K155" s="16">
        <v>6.5</v>
      </c>
      <c r="L155" s="16">
        <v>13.3</v>
      </c>
    </row>
    <row r="156" spans="1:12" ht="15" customHeight="1" x14ac:dyDescent="0.25">
      <c r="A156" s="13" t="s">
        <v>444</v>
      </c>
      <c r="B156" s="16">
        <v>101.2</v>
      </c>
      <c r="C156" s="16">
        <v>27.2</v>
      </c>
      <c r="D156" s="16">
        <v>9.1999999999999993</v>
      </c>
      <c r="E156" s="16">
        <v>9.5</v>
      </c>
      <c r="F156" s="16">
        <v>9</v>
      </c>
      <c r="G156" s="16">
        <v>8.5</v>
      </c>
      <c r="H156" s="16">
        <v>18.5</v>
      </c>
      <c r="I156" s="16">
        <v>7.6</v>
      </c>
      <c r="J156" s="16">
        <v>2.6</v>
      </c>
      <c r="K156" s="16">
        <v>6.5</v>
      </c>
      <c r="L156" s="16">
        <v>13.3</v>
      </c>
    </row>
    <row r="157" spans="1:12" ht="15" customHeight="1" x14ac:dyDescent="0.25">
      <c r="A157" s="13" t="s">
        <v>445</v>
      </c>
      <c r="B157" s="16">
        <v>102.1</v>
      </c>
      <c r="C157" s="16">
        <v>27</v>
      </c>
      <c r="D157" s="16">
        <v>10</v>
      </c>
      <c r="E157" s="16">
        <v>8.8000000000000007</v>
      </c>
      <c r="F157" s="16">
        <v>7.3</v>
      </c>
      <c r="G157" s="16">
        <v>8.4</v>
      </c>
      <c r="H157" s="16">
        <v>22</v>
      </c>
      <c r="I157" s="16">
        <v>9.8000000000000007</v>
      </c>
      <c r="J157" s="16">
        <v>2.6</v>
      </c>
      <c r="K157" s="16">
        <v>7.1</v>
      </c>
      <c r="L157" s="16">
        <v>12.8</v>
      </c>
    </row>
    <row r="158" spans="1:12" ht="15" customHeight="1" x14ac:dyDescent="0.25">
      <c r="A158" s="13" t="s">
        <v>446</v>
      </c>
      <c r="B158" s="16">
        <v>98.2</v>
      </c>
      <c r="C158" s="16">
        <v>27</v>
      </c>
      <c r="D158" s="16">
        <v>10.4</v>
      </c>
      <c r="E158" s="16">
        <v>9.6999999999999993</v>
      </c>
      <c r="F158" s="16">
        <v>8.5</v>
      </c>
      <c r="G158" s="16">
        <v>8.8000000000000007</v>
      </c>
      <c r="H158" s="16">
        <v>12.6</v>
      </c>
      <c r="I158" s="16">
        <v>7.4</v>
      </c>
      <c r="J158" s="16">
        <v>2.2999999999999998</v>
      </c>
      <c r="K158" s="16">
        <v>6.8</v>
      </c>
      <c r="L158" s="16">
        <v>13</v>
      </c>
    </row>
    <row r="159" spans="1:12" ht="15" customHeight="1" x14ac:dyDescent="0.25">
      <c r="A159" s="13" t="s">
        <v>447</v>
      </c>
      <c r="B159" s="16">
        <v>108.4</v>
      </c>
      <c r="C159" s="16">
        <v>22.2</v>
      </c>
      <c r="D159" s="16">
        <v>12.3</v>
      </c>
      <c r="E159" s="16">
        <v>9</v>
      </c>
      <c r="F159" s="16">
        <v>8</v>
      </c>
      <c r="G159" s="16">
        <v>8.9</v>
      </c>
      <c r="H159" s="16">
        <v>30</v>
      </c>
      <c r="I159" s="16">
        <v>8.1999999999999993</v>
      </c>
      <c r="J159" s="16">
        <v>2.9</v>
      </c>
      <c r="K159" s="16">
        <v>7.7</v>
      </c>
      <c r="L159" s="16">
        <v>15.4</v>
      </c>
    </row>
    <row r="160" spans="1:12" ht="15" customHeight="1" x14ac:dyDescent="0.25">
      <c r="A160" s="13" t="s">
        <v>175</v>
      </c>
      <c r="B160" s="16">
        <v>81.7</v>
      </c>
      <c r="C160" s="16">
        <v>25</v>
      </c>
      <c r="D160" s="16">
        <v>12.3</v>
      </c>
      <c r="E160" s="16">
        <v>10.5</v>
      </c>
      <c r="F160" s="16">
        <v>4.2</v>
      </c>
      <c r="G160" s="16">
        <v>9.1999999999999993</v>
      </c>
      <c r="H160" s="16">
        <v>2.9</v>
      </c>
      <c r="I160" s="16">
        <v>4.5</v>
      </c>
      <c r="J160" s="16">
        <v>2.1</v>
      </c>
      <c r="K160" s="16">
        <v>7.7</v>
      </c>
      <c r="L160" s="16">
        <v>11</v>
      </c>
    </row>
    <row r="161" spans="1:12" ht="15" customHeight="1" x14ac:dyDescent="0.25">
      <c r="A161" s="36" t="s">
        <v>448</v>
      </c>
      <c r="B161" s="16">
        <v>72.900000000000006</v>
      </c>
      <c r="C161" s="16">
        <v>19.600000000000001</v>
      </c>
      <c r="D161" s="16">
        <v>7.9</v>
      </c>
      <c r="E161" s="16">
        <v>7.1</v>
      </c>
      <c r="F161" s="16">
        <v>5.9</v>
      </c>
      <c r="G161" s="16">
        <v>8.4</v>
      </c>
      <c r="H161" s="16">
        <v>13.6</v>
      </c>
      <c r="I161" s="16">
        <v>9.6999999999999993</v>
      </c>
      <c r="J161" s="16">
        <v>2.1</v>
      </c>
      <c r="K161" s="16">
        <v>4.5</v>
      </c>
      <c r="L161" s="16">
        <v>9.3000000000000007</v>
      </c>
    </row>
    <row r="162" spans="1:12" ht="15" customHeight="1" x14ac:dyDescent="0.25">
      <c r="A162" s="36" t="s">
        <v>449</v>
      </c>
      <c r="B162" s="16">
        <v>85.6</v>
      </c>
      <c r="C162" s="16">
        <v>21</v>
      </c>
      <c r="D162" s="16">
        <v>8.9</v>
      </c>
      <c r="E162" s="16">
        <v>8.8000000000000007</v>
      </c>
      <c r="F162" s="16">
        <v>6.9</v>
      </c>
      <c r="G162" s="16">
        <v>9</v>
      </c>
      <c r="H162" s="16">
        <v>14.2</v>
      </c>
      <c r="I162" s="16">
        <v>10.9</v>
      </c>
      <c r="J162" s="16">
        <v>2.2000000000000002</v>
      </c>
      <c r="K162" s="16">
        <v>4.9000000000000004</v>
      </c>
      <c r="L162" s="16">
        <v>11.6</v>
      </c>
    </row>
    <row r="163" spans="1:12" ht="33.950000000000003" customHeight="1" x14ac:dyDescent="0.25">
      <c r="A163" s="26" t="s">
        <v>450</v>
      </c>
      <c r="B163" s="24" t="s">
        <v>20</v>
      </c>
      <c r="C163" s="24" t="s">
        <v>20</v>
      </c>
      <c r="D163" s="24" t="s">
        <v>20</v>
      </c>
      <c r="E163" s="24" t="s">
        <v>20</v>
      </c>
      <c r="F163" s="24" t="s">
        <v>20</v>
      </c>
      <c r="G163" s="24" t="s">
        <v>20</v>
      </c>
      <c r="H163" s="24" t="s">
        <v>20</v>
      </c>
      <c r="I163" s="24" t="s">
        <v>20</v>
      </c>
      <c r="J163" s="24" t="s">
        <v>20</v>
      </c>
      <c r="K163" s="24" t="s">
        <v>20</v>
      </c>
      <c r="L163" s="24" t="s">
        <v>20</v>
      </c>
    </row>
    <row r="164" spans="1:12" ht="15" customHeight="1" x14ac:dyDescent="0.25">
      <c r="A164" s="36" t="s">
        <v>14</v>
      </c>
      <c r="B164" s="16">
        <v>82</v>
      </c>
      <c r="C164" s="16">
        <v>22.3</v>
      </c>
      <c r="D164" s="16">
        <v>8.6</v>
      </c>
      <c r="E164" s="16">
        <v>8.1</v>
      </c>
      <c r="F164" s="16">
        <v>6.5</v>
      </c>
      <c r="G164" s="16">
        <v>8.6999999999999993</v>
      </c>
      <c r="H164" s="16">
        <v>13.8</v>
      </c>
      <c r="I164" s="16">
        <v>9.1</v>
      </c>
      <c r="J164" s="16">
        <v>2.1</v>
      </c>
      <c r="K164" s="16">
        <v>5.2</v>
      </c>
      <c r="L164" s="16">
        <v>10.5</v>
      </c>
    </row>
    <row r="165" spans="1:12" ht="15" customHeight="1" x14ac:dyDescent="0.25">
      <c r="A165" s="36" t="s">
        <v>116</v>
      </c>
      <c r="B165" s="16">
        <v>94.4</v>
      </c>
      <c r="C165" s="16">
        <v>26.2</v>
      </c>
      <c r="D165" s="16">
        <v>8.5</v>
      </c>
      <c r="E165" s="16">
        <v>8.5</v>
      </c>
      <c r="F165" s="16">
        <v>8.4</v>
      </c>
      <c r="G165" s="16">
        <v>8.8000000000000007</v>
      </c>
      <c r="H165" s="16">
        <v>15.6</v>
      </c>
      <c r="I165" s="16">
        <v>9.8000000000000007</v>
      </c>
      <c r="J165" s="16">
        <v>2.2000000000000002</v>
      </c>
      <c r="K165" s="16">
        <v>5</v>
      </c>
      <c r="L165" s="16">
        <v>11</v>
      </c>
    </row>
    <row r="166" spans="1:12" ht="15" customHeight="1" x14ac:dyDescent="0.25">
      <c r="A166" s="36" t="s">
        <v>451</v>
      </c>
      <c r="B166" s="16">
        <v>110.5</v>
      </c>
      <c r="C166" s="16">
        <v>30</v>
      </c>
      <c r="D166" s="16">
        <v>13.3</v>
      </c>
      <c r="E166" s="16">
        <v>11.3</v>
      </c>
      <c r="F166" s="16">
        <v>8.3000000000000007</v>
      </c>
      <c r="G166" s="16">
        <v>11.1</v>
      </c>
      <c r="H166" s="16">
        <v>12.4</v>
      </c>
      <c r="I166" s="16">
        <v>6.1</v>
      </c>
      <c r="J166" s="16">
        <v>2.6</v>
      </c>
      <c r="K166" s="16">
        <v>8</v>
      </c>
      <c r="L166" s="16">
        <v>15.7</v>
      </c>
    </row>
    <row r="167" spans="1:12" ht="15" customHeight="1" x14ac:dyDescent="0.25">
      <c r="A167" s="36" t="s">
        <v>452</v>
      </c>
      <c r="B167" s="16">
        <v>135.5</v>
      </c>
      <c r="C167" s="16">
        <v>43</v>
      </c>
      <c r="D167" s="16">
        <v>11.1</v>
      </c>
      <c r="E167" s="16">
        <v>14.1</v>
      </c>
      <c r="F167" s="16">
        <v>14</v>
      </c>
      <c r="G167" s="16">
        <v>11.5</v>
      </c>
      <c r="H167" s="16">
        <v>28.4</v>
      </c>
      <c r="I167" s="16">
        <v>4</v>
      </c>
      <c r="J167" s="16">
        <v>3.3</v>
      </c>
      <c r="K167" s="16">
        <v>6.9</v>
      </c>
      <c r="L167" s="16">
        <v>18.2</v>
      </c>
    </row>
    <row r="168" spans="1:12" ht="15" customHeight="1" x14ac:dyDescent="0.25">
      <c r="A168" s="36" t="s">
        <v>453</v>
      </c>
      <c r="B168" s="16">
        <v>144.4</v>
      </c>
      <c r="C168" s="16">
        <v>45.5</v>
      </c>
      <c r="D168" s="16">
        <v>11.1</v>
      </c>
      <c r="E168" s="16">
        <v>14.7</v>
      </c>
      <c r="F168" s="16">
        <v>15.1</v>
      </c>
      <c r="G168" s="16">
        <v>12.8</v>
      </c>
      <c r="H168" s="16">
        <v>38</v>
      </c>
      <c r="I168" s="16">
        <v>4.2</v>
      </c>
      <c r="J168" s="16">
        <v>3.5</v>
      </c>
      <c r="K168" s="16">
        <v>8.8000000000000007</v>
      </c>
      <c r="L168" s="16">
        <v>20.399999999999999</v>
      </c>
    </row>
    <row r="169" spans="1:12" ht="15" customHeight="1" x14ac:dyDescent="0.25">
      <c r="A169" s="36" t="s">
        <v>454</v>
      </c>
      <c r="B169" s="16">
        <v>75.900000000000006</v>
      </c>
      <c r="C169" s="16">
        <v>19.600000000000001</v>
      </c>
      <c r="D169" s="16">
        <v>7.2</v>
      </c>
      <c r="E169" s="16">
        <v>6.3</v>
      </c>
      <c r="F169" s="16">
        <v>5.7</v>
      </c>
      <c r="G169" s="16">
        <v>8.3000000000000007</v>
      </c>
      <c r="H169" s="16" t="s">
        <v>304</v>
      </c>
      <c r="I169" s="16">
        <v>11.1</v>
      </c>
      <c r="J169" s="16">
        <v>2.4</v>
      </c>
      <c r="K169" s="16">
        <v>3.1</v>
      </c>
      <c r="L169" s="16">
        <v>12.4</v>
      </c>
    </row>
    <row r="170" spans="1:12" ht="15" customHeight="1" x14ac:dyDescent="0.25">
      <c r="A170" s="36" t="s">
        <v>175</v>
      </c>
      <c r="B170" s="16">
        <v>79.2</v>
      </c>
      <c r="C170" s="16">
        <v>24.1</v>
      </c>
      <c r="D170" s="16">
        <v>7.6</v>
      </c>
      <c r="E170" s="16">
        <v>8.1999999999999993</v>
      </c>
      <c r="F170" s="16">
        <v>4.4000000000000004</v>
      </c>
      <c r="G170" s="16">
        <v>7.9</v>
      </c>
      <c r="H170" s="16">
        <v>7.9</v>
      </c>
      <c r="I170" s="16">
        <v>7.1</v>
      </c>
      <c r="J170" s="16">
        <v>1.4</v>
      </c>
      <c r="K170" s="16">
        <v>4.2</v>
      </c>
      <c r="L170" s="16">
        <v>13.7</v>
      </c>
    </row>
    <row r="171" spans="1:12" ht="33.950000000000003" customHeight="1" x14ac:dyDescent="0.25">
      <c r="A171" s="26" t="s">
        <v>455</v>
      </c>
      <c r="B171" s="24" t="s">
        <v>20</v>
      </c>
      <c r="C171" s="24" t="s">
        <v>20</v>
      </c>
      <c r="D171" s="24" t="s">
        <v>20</v>
      </c>
      <c r="E171" s="24" t="s">
        <v>20</v>
      </c>
      <c r="F171" s="24" t="s">
        <v>20</v>
      </c>
      <c r="G171" s="24" t="s">
        <v>20</v>
      </c>
      <c r="H171" s="24" t="s">
        <v>20</v>
      </c>
      <c r="I171" s="24" t="s">
        <v>20</v>
      </c>
      <c r="J171" s="24" t="s">
        <v>20</v>
      </c>
      <c r="K171" s="24" t="s">
        <v>20</v>
      </c>
      <c r="L171" s="24" t="s">
        <v>20</v>
      </c>
    </row>
    <row r="172" spans="1:12" ht="15" customHeight="1" x14ac:dyDescent="0.25">
      <c r="A172" s="36" t="s">
        <v>14</v>
      </c>
      <c r="B172" s="16">
        <v>79.5</v>
      </c>
      <c r="C172" s="16">
        <v>15.9</v>
      </c>
      <c r="D172" s="16">
        <v>9.1</v>
      </c>
      <c r="E172" s="16">
        <v>8.3000000000000007</v>
      </c>
      <c r="F172" s="16">
        <v>5.8</v>
      </c>
      <c r="G172" s="16">
        <v>8.9</v>
      </c>
      <c r="H172" s="16">
        <v>12.3</v>
      </c>
      <c r="I172" s="16">
        <v>9.8000000000000007</v>
      </c>
      <c r="J172" s="16">
        <v>2.2000000000000002</v>
      </c>
      <c r="K172" s="16">
        <v>5.2</v>
      </c>
      <c r="L172" s="16">
        <v>10.3</v>
      </c>
    </row>
    <row r="173" spans="1:12" ht="15" customHeight="1" x14ac:dyDescent="0.25">
      <c r="A173" s="36" t="s">
        <v>116</v>
      </c>
      <c r="B173" s="16">
        <v>89.8</v>
      </c>
      <c r="C173" s="16">
        <v>28.2</v>
      </c>
      <c r="D173" s="16">
        <v>7.6</v>
      </c>
      <c r="E173" s="16">
        <v>8</v>
      </c>
      <c r="F173" s="16">
        <v>7</v>
      </c>
      <c r="G173" s="16">
        <v>8.4</v>
      </c>
      <c r="H173" s="16">
        <v>12.7</v>
      </c>
      <c r="I173" s="16">
        <v>9.4</v>
      </c>
      <c r="J173" s="16">
        <v>2</v>
      </c>
      <c r="K173" s="16">
        <v>4.8</v>
      </c>
      <c r="L173" s="16">
        <v>10</v>
      </c>
    </row>
    <row r="174" spans="1:12" ht="15" customHeight="1" x14ac:dyDescent="0.25">
      <c r="A174" s="36" t="s">
        <v>451</v>
      </c>
      <c r="B174" s="16">
        <v>82.7</v>
      </c>
      <c r="C174" s="16">
        <v>33.6</v>
      </c>
      <c r="D174" s="16">
        <v>8</v>
      </c>
      <c r="E174" s="16">
        <v>6.4</v>
      </c>
      <c r="F174" s="16">
        <v>4.3</v>
      </c>
      <c r="G174" s="16">
        <v>8</v>
      </c>
      <c r="H174" s="16">
        <v>5.9</v>
      </c>
      <c r="I174" s="16">
        <v>4.8</v>
      </c>
      <c r="J174" s="16">
        <v>1.8</v>
      </c>
      <c r="K174" s="16">
        <v>4.4000000000000004</v>
      </c>
      <c r="L174" s="16">
        <v>11.4</v>
      </c>
    </row>
    <row r="175" spans="1:12" ht="15" customHeight="1" x14ac:dyDescent="0.25">
      <c r="A175" s="36" t="s">
        <v>452</v>
      </c>
      <c r="B175" s="16">
        <v>135.69999999999999</v>
      </c>
      <c r="C175" s="16">
        <v>43.2</v>
      </c>
      <c r="D175" s="16">
        <v>11.1</v>
      </c>
      <c r="E175" s="16">
        <v>14</v>
      </c>
      <c r="F175" s="16">
        <v>14</v>
      </c>
      <c r="G175" s="16">
        <v>11.6</v>
      </c>
      <c r="H175" s="16">
        <v>28.5</v>
      </c>
      <c r="I175" s="16">
        <v>4</v>
      </c>
      <c r="J175" s="16">
        <v>3.3</v>
      </c>
      <c r="K175" s="16">
        <v>6.9</v>
      </c>
      <c r="L175" s="16">
        <v>18.2</v>
      </c>
    </row>
    <row r="176" spans="1:12" ht="15" customHeight="1" x14ac:dyDescent="0.25">
      <c r="A176" s="36" t="s">
        <v>454</v>
      </c>
      <c r="B176" s="16">
        <v>49.6</v>
      </c>
      <c r="C176" s="16">
        <v>13.1</v>
      </c>
      <c r="D176" s="16">
        <v>4.5999999999999996</v>
      </c>
      <c r="E176" s="16">
        <v>4.5999999999999996</v>
      </c>
      <c r="F176" s="16">
        <v>2.4</v>
      </c>
      <c r="G176" s="16">
        <v>6.2</v>
      </c>
      <c r="H176" s="16">
        <v>10.6</v>
      </c>
      <c r="I176" s="16">
        <v>9.5</v>
      </c>
      <c r="J176" s="16">
        <v>1.8</v>
      </c>
      <c r="K176" s="16">
        <v>2.5</v>
      </c>
      <c r="L176" s="16">
        <v>9</v>
      </c>
    </row>
    <row r="177" spans="1:12" ht="15" customHeight="1" x14ac:dyDescent="0.25">
      <c r="A177" s="36" t="s">
        <v>175</v>
      </c>
      <c r="B177" s="16">
        <v>49.2</v>
      </c>
      <c r="C177" s="16">
        <v>17.3</v>
      </c>
      <c r="D177" s="16">
        <v>2.1</v>
      </c>
      <c r="E177" s="16">
        <v>5.4</v>
      </c>
      <c r="F177" s="16">
        <v>2.2999999999999998</v>
      </c>
      <c r="G177" s="16">
        <v>6.7</v>
      </c>
      <c r="H177" s="16">
        <v>10.8</v>
      </c>
      <c r="I177" s="16">
        <v>6.1</v>
      </c>
      <c r="J177" s="16">
        <v>1.3</v>
      </c>
      <c r="K177" s="16">
        <v>2</v>
      </c>
      <c r="L177" s="16">
        <v>7.9</v>
      </c>
    </row>
    <row r="178" spans="1:12" ht="33.950000000000003" customHeight="1" x14ac:dyDescent="0.25">
      <c r="A178" s="26" t="s">
        <v>456</v>
      </c>
      <c r="B178" s="24" t="s">
        <v>20</v>
      </c>
      <c r="C178" s="24" t="s">
        <v>20</v>
      </c>
      <c r="D178" s="24" t="s">
        <v>20</v>
      </c>
      <c r="E178" s="24" t="s">
        <v>20</v>
      </c>
      <c r="F178" s="24" t="s">
        <v>20</v>
      </c>
      <c r="G178" s="24" t="s">
        <v>20</v>
      </c>
      <c r="H178" s="24" t="s">
        <v>20</v>
      </c>
      <c r="I178" s="24" t="s">
        <v>20</v>
      </c>
      <c r="J178" s="24" t="s">
        <v>20</v>
      </c>
      <c r="K178" s="24" t="s">
        <v>20</v>
      </c>
      <c r="L178" s="24" t="s">
        <v>20</v>
      </c>
    </row>
    <row r="179" spans="1:12" ht="15" customHeight="1" x14ac:dyDescent="0.25">
      <c r="A179" s="36" t="s">
        <v>14</v>
      </c>
      <c r="B179" s="16">
        <v>70.400000000000006</v>
      </c>
      <c r="C179" s="16">
        <v>4</v>
      </c>
      <c r="D179" s="16">
        <v>10.199999999999999</v>
      </c>
      <c r="E179" s="16">
        <v>8.1999999999999993</v>
      </c>
      <c r="F179" s="16">
        <v>5.6</v>
      </c>
      <c r="G179" s="16">
        <v>9.1</v>
      </c>
      <c r="H179" s="16">
        <v>15.2</v>
      </c>
      <c r="I179" s="16">
        <v>10.3</v>
      </c>
      <c r="J179" s="16">
        <v>2.5</v>
      </c>
      <c r="K179" s="16">
        <v>6</v>
      </c>
      <c r="L179" s="16">
        <v>10.5</v>
      </c>
    </row>
    <row r="180" spans="1:12" ht="15" customHeight="1" x14ac:dyDescent="0.25">
      <c r="A180" s="36" t="s">
        <v>116</v>
      </c>
      <c r="B180" s="16">
        <v>90.1</v>
      </c>
      <c r="C180" s="16">
        <v>30.2</v>
      </c>
      <c r="D180" s="16">
        <v>7.5</v>
      </c>
      <c r="E180" s="16">
        <v>7.9</v>
      </c>
      <c r="F180" s="16">
        <v>6.5</v>
      </c>
      <c r="G180" s="16">
        <v>8.4</v>
      </c>
      <c r="H180" s="16">
        <v>11.4</v>
      </c>
      <c r="I180" s="16">
        <v>9.3000000000000007</v>
      </c>
      <c r="J180" s="16">
        <v>1.9</v>
      </c>
      <c r="K180" s="16">
        <v>4.8</v>
      </c>
      <c r="L180" s="16">
        <v>9.8000000000000007</v>
      </c>
    </row>
    <row r="181" spans="1:12" ht="15" customHeight="1" x14ac:dyDescent="0.25">
      <c r="A181" s="36" t="s">
        <v>451</v>
      </c>
      <c r="B181" s="16">
        <v>73.7</v>
      </c>
      <c r="C181" s="16">
        <v>36.1</v>
      </c>
      <c r="D181" s="16">
        <v>5.0999999999999996</v>
      </c>
      <c r="E181" s="16">
        <v>4.7</v>
      </c>
      <c r="F181" s="16">
        <v>1.7</v>
      </c>
      <c r="G181" s="16">
        <v>6.8</v>
      </c>
      <c r="H181" s="16">
        <v>5.3</v>
      </c>
      <c r="I181" s="16">
        <v>4.2</v>
      </c>
      <c r="J181" s="16">
        <v>1.7</v>
      </c>
      <c r="K181" s="16">
        <v>3.7</v>
      </c>
      <c r="L181" s="16">
        <v>10.9</v>
      </c>
    </row>
    <row r="182" spans="1:12" ht="15" customHeight="1" x14ac:dyDescent="0.25">
      <c r="A182" s="36" t="s">
        <v>452</v>
      </c>
      <c r="B182" s="16">
        <v>137</v>
      </c>
      <c r="C182" s="16">
        <v>43.7</v>
      </c>
      <c r="D182" s="16">
        <v>11.2</v>
      </c>
      <c r="E182" s="16">
        <v>14.2</v>
      </c>
      <c r="F182" s="16">
        <v>14.1</v>
      </c>
      <c r="G182" s="16">
        <v>11.7</v>
      </c>
      <c r="H182" s="16">
        <v>29.4</v>
      </c>
      <c r="I182" s="16">
        <v>4.0999999999999996</v>
      </c>
      <c r="J182" s="16">
        <v>3.2</v>
      </c>
      <c r="K182" s="16">
        <v>7</v>
      </c>
      <c r="L182" s="16">
        <v>18.3</v>
      </c>
    </row>
    <row r="183" spans="1:12" ht="15" customHeight="1" x14ac:dyDescent="0.25">
      <c r="A183" s="36" t="s">
        <v>454</v>
      </c>
      <c r="B183" s="16">
        <v>32.299999999999997</v>
      </c>
      <c r="C183" s="16">
        <v>3.9</v>
      </c>
      <c r="D183" s="16">
        <v>3</v>
      </c>
      <c r="E183" s="16">
        <v>3.2</v>
      </c>
      <c r="F183" s="16">
        <v>0.2</v>
      </c>
      <c r="G183" s="16">
        <v>4.7</v>
      </c>
      <c r="H183" s="16">
        <v>9.6</v>
      </c>
      <c r="I183" s="16">
        <v>10.3</v>
      </c>
      <c r="J183" s="16">
        <v>1.3</v>
      </c>
      <c r="K183" s="16">
        <v>1.6</v>
      </c>
      <c r="L183" s="16">
        <v>6.5</v>
      </c>
    </row>
    <row r="184" spans="1:12" ht="15" customHeight="1" x14ac:dyDescent="0.25">
      <c r="A184" s="36" t="s">
        <v>175</v>
      </c>
      <c r="B184" s="16">
        <v>36.299999999999997</v>
      </c>
      <c r="C184" s="16">
        <v>12.5</v>
      </c>
      <c r="D184" s="16">
        <v>1.7</v>
      </c>
      <c r="E184" s="16">
        <v>3.6</v>
      </c>
      <c r="F184" s="16" t="s">
        <v>304</v>
      </c>
      <c r="G184" s="16">
        <v>6.5</v>
      </c>
      <c r="H184" s="16" t="s">
        <v>304</v>
      </c>
      <c r="I184" s="16">
        <v>4.2</v>
      </c>
      <c r="J184" s="16">
        <v>1.7</v>
      </c>
      <c r="K184" s="16">
        <v>2.4</v>
      </c>
      <c r="L184" s="16">
        <v>7.9</v>
      </c>
    </row>
    <row r="185" spans="1:12" ht="33.950000000000003" customHeight="1" x14ac:dyDescent="0.25">
      <c r="A185" s="26" t="s">
        <v>457</v>
      </c>
      <c r="B185" s="24" t="s">
        <v>20</v>
      </c>
      <c r="C185" s="24" t="s">
        <v>20</v>
      </c>
      <c r="D185" s="24" t="s">
        <v>20</v>
      </c>
      <c r="E185" s="24" t="s">
        <v>20</v>
      </c>
      <c r="F185" s="24" t="s">
        <v>20</v>
      </c>
      <c r="G185" s="24" t="s">
        <v>20</v>
      </c>
      <c r="H185" s="24" t="s">
        <v>20</v>
      </c>
      <c r="I185" s="24" t="s">
        <v>20</v>
      </c>
      <c r="J185" s="24" t="s">
        <v>20</v>
      </c>
      <c r="K185" s="24" t="s">
        <v>20</v>
      </c>
      <c r="L185" s="24" t="s">
        <v>20</v>
      </c>
    </row>
    <row r="186" spans="1:12" ht="15" customHeight="1" x14ac:dyDescent="0.25">
      <c r="A186" s="36" t="s">
        <v>14</v>
      </c>
      <c r="B186" s="16">
        <v>83.1</v>
      </c>
      <c r="C186" s="16">
        <v>21.1</v>
      </c>
      <c r="D186" s="16">
        <v>8.5</v>
      </c>
      <c r="E186" s="16">
        <v>8.1</v>
      </c>
      <c r="F186" s="16">
        <v>6.2</v>
      </c>
      <c r="G186" s="16">
        <v>8.6999999999999993</v>
      </c>
      <c r="H186" s="16">
        <v>12.7</v>
      </c>
      <c r="I186" s="16">
        <v>9.3000000000000007</v>
      </c>
      <c r="J186" s="16">
        <v>2.1</v>
      </c>
      <c r="K186" s="16">
        <v>5.0999999999999996</v>
      </c>
      <c r="L186" s="16">
        <v>10.4</v>
      </c>
    </row>
    <row r="187" spans="1:12" ht="15" customHeight="1" x14ac:dyDescent="0.25">
      <c r="A187" s="36" t="s">
        <v>116</v>
      </c>
      <c r="B187" s="16">
        <v>133.19999999999999</v>
      </c>
      <c r="C187" s="16">
        <v>49.9</v>
      </c>
      <c r="D187" s="16">
        <v>20.2</v>
      </c>
      <c r="E187" s="16">
        <v>11.7</v>
      </c>
      <c r="F187" s="16">
        <v>12.1</v>
      </c>
      <c r="G187" s="16">
        <v>9.5</v>
      </c>
      <c r="H187" s="16">
        <v>11.6</v>
      </c>
      <c r="I187" s="16">
        <v>3.2</v>
      </c>
      <c r="J187" s="16">
        <v>2.2999999999999998</v>
      </c>
      <c r="K187" s="16">
        <v>5.0999999999999996</v>
      </c>
      <c r="L187" s="16">
        <v>14.7</v>
      </c>
    </row>
    <row r="188" spans="1:12" ht="15" customHeight="1" x14ac:dyDescent="0.25">
      <c r="A188" s="36" t="s">
        <v>453</v>
      </c>
      <c r="B188" s="16">
        <v>144.4</v>
      </c>
      <c r="C188" s="16">
        <v>45.5</v>
      </c>
      <c r="D188" s="16">
        <v>11.1</v>
      </c>
      <c r="E188" s="16">
        <v>14.7</v>
      </c>
      <c r="F188" s="16">
        <v>15.1</v>
      </c>
      <c r="G188" s="16">
        <v>12.8</v>
      </c>
      <c r="H188" s="16">
        <v>38</v>
      </c>
      <c r="I188" s="16">
        <v>4.2</v>
      </c>
      <c r="J188" s="16">
        <v>3.5</v>
      </c>
      <c r="K188" s="16">
        <v>8.8000000000000007</v>
      </c>
      <c r="L188" s="16">
        <v>20.399999999999999</v>
      </c>
    </row>
    <row r="189" spans="1:12" ht="33.950000000000003" customHeight="1" x14ac:dyDescent="0.25">
      <c r="A189" s="26" t="s">
        <v>458</v>
      </c>
      <c r="B189" s="24" t="s">
        <v>20</v>
      </c>
      <c r="C189" s="24" t="s">
        <v>20</v>
      </c>
      <c r="D189" s="24" t="s">
        <v>20</v>
      </c>
      <c r="E189" s="24" t="s">
        <v>20</v>
      </c>
      <c r="F189" s="24" t="s">
        <v>20</v>
      </c>
      <c r="G189" s="24" t="s">
        <v>20</v>
      </c>
      <c r="H189" s="24" t="s">
        <v>20</v>
      </c>
      <c r="I189" s="24" t="s">
        <v>20</v>
      </c>
      <c r="J189" s="24" t="s">
        <v>20</v>
      </c>
      <c r="K189" s="24" t="s">
        <v>20</v>
      </c>
      <c r="L189" s="24" t="s">
        <v>20</v>
      </c>
    </row>
    <row r="190" spans="1:12" ht="15" customHeight="1" x14ac:dyDescent="0.25">
      <c r="A190" s="36" t="s">
        <v>14</v>
      </c>
      <c r="B190" s="16">
        <v>72.5</v>
      </c>
      <c r="C190" s="16">
        <v>16.100000000000001</v>
      </c>
      <c r="D190" s="16">
        <v>8.5</v>
      </c>
      <c r="E190" s="16">
        <v>8</v>
      </c>
      <c r="F190" s="16">
        <v>2.2000000000000002</v>
      </c>
      <c r="G190" s="16">
        <v>8.9</v>
      </c>
      <c r="H190" s="16">
        <v>11.3</v>
      </c>
      <c r="I190" s="16">
        <v>9.9</v>
      </c>
      <c r="J190" s="16">
        <v>1.8</v>
      </c>
      <c r="K190" s="16">
        <v>5.4</v>
      </c>
      <c r="L190" s="16">
        <v>9.6</v>
      </c>
    </row>
    <row r="191" spans="1:12" ht="15" customHeight="1" x14ac:dyDescent="0.25">
      <c r="A191" s="36" t="s">
        <v>116</v>
      </c>
      <c r="B191" s="16">
        <v>101.9</v>
      </c>
      <c r="C191" s="16">
        <v>28</v>
      </c>
      <c r="D191" s="16">
        <v>9</v>
      </c>
      <c r="E191" s="16">
        <v>8.9</v>
      </c>
      <c r="F191" s="16">
        <v>10.9</v>
      </c>
      <c r="G191" s="16">
        <v>8.9</v>
      </c>
      <c r="H191" s="16">
        <v>14.9</v>
      </c>
      <c r="I191" s="16">
        <v>11.1</v>
      </c>
      <c r="J191" s="16">
        <v>2.4</v>
      </c>
      <c r="K191" s="16">
        <v>4.8</v>
      </c>
      <c r="L191" s="16">
        <v>11</v>
      </c>
    </row>
    <row r="192" spans="1:12" ht="15" customHeight="1" x14ac:dyDescent="0.25">
      <c r="A192" s="36" t="s">
        <v>451</v>
      </c>
      <c r="B192" s="16">
        <v>91.1</v>
      </c>
      <c r="C192" s="16">
        <v>41.8</v>
      </c>
      <c r="D192" s="16">
        <v>7.1</v>
      </c>
      <c r="E192" s="16">
        <v>6.8</v>
      </c>
      <c r="F192" s="16">
        <v>3.2</v>
      </c>
      <c r="G192" s="16">
        <v>7.1</v>
      </c>
      <c r="H192" s="16">
        <v>8</v>
      </c>
      <c r="I192" s="16">
        <v>5.6</v>
      </c>
      <c r="J192" s="16">
        <v>2.2000000000000002</v>
      </c>
      <c r="K192" s="16">
        <v>3.8</v>
      </c>
      <c r="L192" s="16">
        <v>13.3</v>
      </c>
    </row>
    <row r="193" spans="1:12" ht="15" customHeight="1" x14ac:dyDescent="0.25">
      <c r="A193" s="36" t="s">
        <v>452</v>
      </c>
      <c r="B193" s="16">
        <v>143.30000000000001</v>
      </c>
      <c r="C193" s="16">
        <v>41.3</v>
      </c>
      <c r="D193" s="16">
        <v>12.1</v>
      </c>
      <c r="E193" s="16">
        <v>14.7</v>
      </c>
      <c r="F193" s="16">
        <v>16.3</v>
      </c>
      <c r="G193" s="16">
        <v>12.3</v>
      </c>
      <c r="H193" s="16">
        <v>31.2</v>
      </c>
      <c r="I193" s="16">
        <v>3.9</v>
      </c>
      <c r="J193" s="16">
        <v>3.5</v>
      </c>
      <c r="K193" s="16">
        <v>6.9</v>
      </c>
      <c r="L193" s="16">
        <v>19.7</v>
      </c>
    </row>
    <row r="194" spans="1:12" ht="15" customHeight="1" x14ac:dyDescent="0.25">
      <c r="A194" s="36" t="s">
        <v>454</v>
      </c>
      <c r="B194" s="16">
        <v>55.1</v>
      </c>
      <c r="C194" s="16">
        <v>6.2</v>
      </c>
      <c r="D194" s="16">
        <v>7.3</v>
      </c>
      <c r="E194" s="16">
        <v>5.2</v>
      </c>
      <c r="F194" s="16">
        <v>0.7</v>
      </c>
      <c r="G194" s="16">
        <v>5.9</v>
      </c>
      <c r="H194" s="16">
        <v>11.9</v>
      </c>
      <c r="I194" s="16">
        <v>16.5</v>
      </c>
      <c r="J194" s="16">
        <v>2.2000000000000002</v>
      </c>
      <c r="K194" s="16">
        <v>2.2999999999999998</v>
      </c>
      <c r="L194" s="16">
        <v>9.8000000000000007</v>
      </c>
    </row>
    <row r="195" spans="1:12" ht="33.950000000000003" customHeight="1" x14ac:dyDescent="0.25">
      <c r="A195" s="26" t="s">
        <v>459</v>
      </c>
      <c r="B195" s="24" t="s">
        <v>20</v>
      </c>
      <c r="C195" s="24" t="s">
        <v>20</v>
      </c>
      <c r="D195" s="24" t="s">
        <v>20</v>
      </c>
      <c r="E195" s="24" t="s">
        <v>20</v>
      </c>
      <c r="F195" s="24" t="s">
        <v>20</v>
      </c>
      <c r="G195" s="24" t="s">
        <v>20</v>
      </c>
      <c r="H195" s="24" t="s">
        <v>20</v>
      </c>
      <c r="I195" s="24" t="s">
        <v>20</v>
      </c>
      <c r="J195" s="24" t="s">
        <v>20</v>
      </c>
      <c r="K195" s="24" t="s">
        <v>20</v>
      </c>
      <c r="L195" s="24" t="s">
        <v>20</v>
      </c>
    </row>
    <row r="196" spans="1:12" ht="15" customHeight="1" x14ac:dyDescent="0.25">
      <c r="A196" s="36" t="s">
        <v>14</v>
      </c>
      <c r="B196" s="16">
        <v>99.8</v>
      </c>
      <c r="C196" s="16">
        <v>23.6</v>
      </c>
      <c r="D196" s="16">
        <v>10.5</v>
      </c>
      <c r="E196" s="16">
        <v>9.1999999999999993</v>
      </c>
      <c r="F196" s="16">
        <v>8.1</v>
      </c>
      <c r="G196" s="16">
        <v>8.6999999999999993</v>
      </c>
      <c r="H196" s="16">
        <v>11.1</v>
      </c>
      <c r="I196" s="16">
        <v>12.4</v>
      </c>
      <c r="J196" s="16">
        <v>2.2000000000000002</v>
      </c>
      <c r="K196" s="16">
        <v>4.9000000000000004</v>
      </c>
      <c r="L196" s="16">
        <v>10.5</v>
      </c>
    </row>
    <row r="197" spans="1:12" ht="15" customHeight="1" x14ac:dyDescent="0.25">
      <c r="A197" s="36" t="s">
        <v>116</v>
      </c>
      <c r="B197" s="16">
        <v>121.7</v>
      </c>
      <c r="C197" s="16">
        <v>26</v>
      </c>
      <c r="D197" s="16">
        <v>11.5</v>
      </c>
      <c r="E197" s="16">
        <v>10.4</v>
      </c>
      <c r="F197" s="16">
        <v>12</v>
      </c>
      <c r="G197" s="16">
        <v>9.4</v>
      </c>
      <c r="H197" s="16">
        <v>18.8</v>
      </c>
      <c r="I197" s="16">
        <v>16.100000000000001</v>
      </c>
      <c r="J197" s="16">
        <v>2.6</v>
      </c>
      <c r="K197" s="16">
        <v>4.0999999999999996</v>
      </c>
      <c r="L197" s="16">
        <v>11.7</v>
      </c>
    </row>
    <row r="198" spans="1:12" ht="15" customHeight="1" x14ac:dyDescent="0.25">
      <c r="A198" s="36" t="s">
        <v>454</v>
      </c>
      <c r="B198" s="16">
        <v>83.4</v>
      </c>
      <c r="C198" s="16">
        <v>22</v>
      </c>
      <c r="D198" s="16">
        <v>8.8000000000000007</v>
      </c>
      <c r="E198" s="16">
        <v>7.1</v>
      </c>
      <c r="F198" s="16">
        <v>5.5</v>
      </c>
      <c r="G198" s="16">
        <v>6.9</v>
      </c>
      <c r="H198" s="16">
        <v>10.3</v>
      </c>
      <c r="I198" s="16">
        <v>16.3</v>
      </c>
      <c r="J198" s="16">
        <v>2.7</v>
      </c>
      <c r="K198" s="16" t="s">
        <v>304</v>
      </c>
      <c r="L198" s="16">
        <v>11.3</v>
      </c>
    </row>
    <row r="199" spans="1:12" ht="33.950000000000003" customHeight="1" x14ac:dyDescent="0.25">
      <c r="A199" s="26" t="s">
        <v>460</v>
      </c>
      <c r="B199" s="24" t="s">
        <v>20</v>
      </c>
      <c r="C199" s="24" t="s">
        <v>20</v>
      </c>
      <c r="D199" s="24" t="s">
        <v>20</v>
      </c>
      <c r="E199" s="24" t="s">
        <v>20</v>
      </c>
      <c r="F199" s="24" t="s">
        <v>20</v>
      </c>
      <c r="G199" s="24" t="s">
        <v>20</v>
      </c>
      <c r="H199" s="24" t="s">
        <v>20</v>
      </c>
      <c r="I199" s="24" t="s">
        <v>20</v>
      </c>
      <c r="J199" s="24" t="s">
        <v>20</v>
      </c>
      <c r="K199" s="24" t="s">
        <v>20</v>
      </c>
      <c r="L199" s="24" t="s">
        <v>20</v>
      </c>
    </row>
    <row r="200" spans="1:12" ht="15" customHeight="1" x14ac:dyDescent="0.25">
      <c r="A200" s="36" t="s">
        <v>461</v>
      </c>
      <c r="B200" s="16">
        <v>84.7</v>
      </c>
      <c r="C200" s="16">
        <v>22.3</v>
      </c>
      <c r="D200" s="16">
        <v>8.4</v>
      </c>
      <c r="E200" s="16">
        <v>8.1999999999999993</v>
      </c>
      <c r="F200" s="16">
        <v>6.5</v>
      </c>
      <c r="G200" s="16">
        <v>8.6999999999999993</v>
      </c>
      <c r="H200" s="16">
        <v>13.8</v>
      </c>
      <c r="I200" s="16">
        <v>9.1</v>
      </c>
      <c r="J200" s="16">
        <v>2.2000000000000002</v>
      </c>
      <c r="K200" s="16">
        <v>5.2</v>
      </c>
      <c r="L200" s="16">
        <v>10.6</v>
      </c>
    </row>
    <row r="201" spans="1:12" ht="15" customHeight="1" x14ac:dyDescent="0.25">
      <c r="A201" s="36" t="s">
        <v>462</v>
      </c>
      <c r="B201" s="16">
        <v>85.4</v>
      </c>
      <c r="C201" s="16">
        <v>22.1</v>
      </c>
      <c r="D201" s="16">
        <v>8.6</v>
      </c>
      <c r="E201" s="16">
        <v>8.4</v>
      </c>
      <c r="F201" s="16">
        <v>6.6</v>
      </c>
      <c r="G201" s="16">
        <v>8.9</v>
      </c>
      <c r="H201" s="16">
        <v>13.9</v>
      </c>
      <c r="I201" s="16">
        <v>9.1</v>
      </c>
      <c r="J201" s="16">
        <v>2.2000000000000002</v>
      </c>
      <c r="K201" s="16">
        <v>5.3</v>
      </c>
      <c r="L201" s="16">
        <v>10.7</v>
      </c>
    </row>
    <row r="202" spans="1:12" ht="15" customHeight="1" x14ac:dyDescent="0.25">
      <c r="A202" s="36" t="s">
        <v>463</v>
      </c>
      <c r="B202" s="16">
        <v>86</v>
      </c>
      <c r="C202" s="16">
        <v>22.6</v>
      </c>
      <c r="D202" s="16">
        <v>8.6999999999999993</v>
      </c>
      <c r="E202" s="16">
        <v>8.4</v>
      </c>
      <c r="F202" s="16">
        <v>6.5</v>
      </c>
      <c r="G202" s="16">
        <v>8.8000000000000007</v>
      </c>
      <c r="H202" s="16">
        <v>13.9</v>
      </c>
      <c r="I202" s="16">
        <v>9.3000000000000007</v>
      </c>
      <c r="J202" s="16">
        <v>2.2000000000000002</v>
      </c>
      <c r="K202" s="16">
        <v>5.2</v>
      </c>
      <c r="L202" s="16">
        <v>10.7</v>
      </c>
    </row>
    <row r="203" spans="1:12" ht="15" customHeight="1" x14ac:dyDescent="0.25">
      <c r="A203" s="36" t="s">
        <v>464</v>
      </c>
      <c r="B203" s="16">
        <v>105.8</v>
      </c>
      <c r="C203" s="16">
        <v>24.1</v>
      </c>
      <c r="D203" s="16">
        <v>10.6</v>
      </c>
      <c r="E203" s="16">
        <v>9.5</v>
      </c>
      <c r="F203" s="16">
        <v>9.5</v>
      </c>
      <c r="G203" s="16">
        <v>8.8000000000000007</v>
      </c>
      <c r="H203" s="16">
        <v>13.8</v>
      </c>
      <c r="I203" s="16">
        <v>13.7</v>
      </c>
      <c r="J203" s="16">
        <v>2.5</v>
      </c>
      <c r="K203" s="16">
        <v>4.5999999999999996</v>
      </c>
      <c r="L203" s="16">
        <v>10.9</v>
      </c>
    </row>
    <row r="204" spans="1:12" ht="15" customHeight="1" x14ac:dyDescent="0.25">
      <c r="A204" s="36" t="s">
        <v>465</v>
      </c>
      <c r="B204" s="16">
        <v>71</v>
      </c>
      <c r="C204" s="16">
        <v>18.7</v>
      </c>
      <c r="D204" s="16">
        <v>7.2</v>
      </c>
      <c r="E204" s="16">
        <v>5.7</v>
      </c>
      <c r="F204" s="16">
        <v>3.1</v>
      </c>
      <c r="G204" s="16">
        <v>9.6999999999999993</v>
      </c>
      <c r="H204" s="16">
        <v>11.5</v>
      </c>
      <c r="I204" s="16">
        <v>7.1</v>
      </c>
      <c r="J204" s="16">
        <v>1</v>
      </c>
      <c r="K204" s="16">
        <v>3.2</v>
      </c>
      <c r="L204" s="16">
        <v>15.8</v>
      </c>
    </row>
    <row r="205" spans="1:12" ht="27.95" customHeight="1" x14ac:dyDescent="0.25">
      <c r="A205" s="36" t="s">
        <v>466</v>
      </c>
      <c r="B205" s="16">
        <v>109.3</v>
      </c>
      <c r="C205" s="16">
        <v>27.5</v>
      </c>
      <c r="D205" s="16">
        <v>12.2</v>
      </c>
      <c r="E205" s="16">
        <v>11.2</v>
      </c>
      <c r="F205" s="16">
        <v>8.3000000000000007</v>
      </c>
      <c r="G205" s="16">
        <v>10.7</v>
      </c>
      <c r="H205" s="16">
        <v>11.2</v>
      </c>
      <c r="I205" s="16">
        <v>8.5</v>
      </c>
      <c r="J205" s="16">
        <v>2.5</v>
      </c>
      <c r="K205" s="16">
        <v>7.6</v>
      </c>
      <c r="L205" s="16">
        <v>15.7</v>
      </c>
    </row>
    <row r="206" spans="1:12" ht="24" customHeight="1" x14ac:dyDescent="0.25">
      <c r="A206" s="26" t="s">
        <v>467</v>
      </c>
      <c r="B206" s="24" t="s">
        <v>20</v>
      </c>
      <c r="C206" s="24" t="s">
        <v>20</v>
      </c>
      <c r="D206" s="24" t="s">
        <v>20</v>
      </c>
      <c r="E206" s="24" t="s">
        <v>20</v>
      </c>
      <c r="F206" s="24" t="s">
        <v>20</v>
      </c>
      <c r="G206" s="24" t="s">
        <v>20</v>
      </c>
      <c r="H206" s="24" t="s">
        <v>20</v>
      </c>
      <c r="I206" s="24" t="s">
        <v>20</v>
      </c>
      <c r="J206" s="24" t="s">
        <v>20</v>
      </c>
      <c r="K206" s="24" t="s">
        <v>20</v>
      </c>
      <c r="L206" s="24" t="s">
        <v>20</v>
      </c>
    </row>
    <row r="207" spans="1:12" ht="15" customHeight="1" x14ac:dyDescent="0.25">
      <c r="A207" s="36" t="s">
        <v>468</v>
      </c>
      <c r="B207" s="16">
        <v>37.6</v>
      </c>
      <c r="C207" s="16" t="s">
        <v>315</v>
      </c>
      <c r="D207" s="16">
        <v>15.1</v>
      </c>
      <c r="E207" s="16">
        <v>4.5999999999999996</v>
      </c>
      <c r="F207" s="16">
        <v>6.3</v>
      </c>
      <c r="G207" s="16">
        <v>7.3</v>
      </c>
      <c r="H207" s="16">
        <v>14.8</v>
      </c>
      <c r="I207" s="16">
        <v>10.6</v>
      </c>
      <c r="J207" s="16">
        <v>1.5</v>
      </c>
      <c r="K207" s="16">
        <v>3.1</v>
      </c>
      <c r="L207" s="16">
        <v>8.5</v>
      </c>
    </row>
    <row r="208" spans="1:12" ht="15" customHeight="1" x14ac:dyDescent="0.25">
      <c r="A208" s="36" t="s">
        <v>469</v>
      </c>
      <c r="B208" s="16">
        <v>46.2</v>
      </c>
      <c r="C208" s="16">
        <v>7.1</v>
      </c>
      <c r="D208" s="16">
        <v>4.2</v>
      </c>
      <c r="E208" s="16">
        <v>3.7</v>
      </c>
      <c r="F208" s="16">
        <v>2.8</v>
      </c>
      <c r="G208" s="16">
        <v>6.3</v>
      </c>
      <c r="H208" s="16">
        <v>20.6</v>
      </c>
      <c r="I208" s="16">
        <v>7.8</v>
      </c>
      <c r="J208" s="16">
        <v>1.2</v>
      </c>
      <c r="K208" s="16">
        <v>4.3</v>
      </c>
      <c r="L208" s="16">
        <v>8</v>
      </c>
    </row>
    <row r="209" spans="1:12" ht="15" customHeight="1" x14ac:dyDescent="0.25">
      <c r="A209" s="36" t="s">
        <v>470</v>
      </c>
      <c r="B209" s="16">
        <v>88.6</v>
      </c>
      <c r="C209" s="16">
        <v>21.1</v>
      </c>
      <c r="D209" s="16">
        <v>9.1999999999999993</v>
      </c>
      <c r="E209" s="16">
        <v>8.8000000000000007</v>
      </c>
      <c r="F209" s="16">
        <v>6.6</v>
      </c>
      <c r="G209" s="16">
        <v>9</v>
      </c>
      <c r="H209" s="16">
        <v>14.4</v>
      </c>
      <c r="I209" s="16">
        <v>11.7</v>
      </c>
      <c r="J209" s="16">
        <v>2</v>
      </c>
      <c r="K209" s="16">
        <v>4.2</v>
      </c>
      <c r="L209" s="16">
        <v>10.4</v>
      </c>
    </row>
    <row r="210" spans="1:12" ht="15" customHeight="1" x14ac:dyDescent="0.25">
      <c r="A210" s="38" t="s">
        <v>471</v>
      </c>
      <c r="B210" s="16">
        <v>90.7</v>
      </c>
      <c r="C210" s="16">
        <v>25.4</v>
      </c>
      <c r="D210" s="16">
        <v>8.9</v>
      </c>
      <c r="E210" s="16">
        <v>8.9</v>
      </c>
      <c r="F210" s="16">
        <v>7.1</v>
      </c>
      <c r="G210" s="16">
        <v>9.1</v>
      </c>
      <c r="H210" s="16">
        <v>13.1</v>
      </c>
      <c r="I210" s="16">
        <v>8.5</v>
      </c>
      <c r="J210" s="16">
        <v>2.4</v>
      </c>
      <c r="K210" s="16">
        <v>5.7</v>
      </c>
      <c r="L210" s="16">
        <v>11.1</v>
      </c>
    </row>
    <row r="211" spans="1:12" ht="24" customHeight="1" x14ac:dyDescent="0.25">
      <c r="A211" s="26" t="s">
        <v>472</v>
      </c>
      <c r="B211" s="24" t="s">
        <v>20</v>
      </c>
      <c r="C211" s="24" t="s">
        <v>20</v>
      </c>
      <c r="D211" s="24" t="s">
        <v>20</v>
      </c>
      <c r="E211" s="24" t="s">
        <v>20</v>
      </c>
      <c r="F211" s="24" t="s">
        <v>20</v>
      </c>
      <c r="G211" s="24" t="s">
        <v>20</v>
      </c>
      <c r="H211" s="24" t="s">
        <v>20</v>
      </c>
      <c r="I211" s="24" t="s">
        <v>20</v>
      </c>
      <c r="J211" s="24" t="s">
        <v>20</v>
      </c>
      <c r="K211" s="24" t="s">
        <v>20</v>
      </c>
      <c r="L211" s="24" t="s">
        <v>20</v>
      </c>
    </row>
    <row r="212" spans="1:12" ht="15" customHeight="1" x14ac:dyDescent="0.25">
      <c r="A212" s="36" t="s">
        <v>473</v>
      </c>
      <c r="B212" s="16">
        <v>34</v>
      </c>
      <c r="C212" s="16">
        <v>26.5</v>
      </c>
      <c r="D212" s="16" t="s">
        <v>315</v>
      </c>
      <c r="E212" s="16">
        <v>1</v>
      </c>
      <c r="F212" s="16">
        <v>5.5</v>
      </c>
      <c r="G212" s="16">
        <v>5.2</v>
      </c>
      <c r="H212" s="16">
        <v>7.3</v>
      </c>
      <c r="I212" s="16">
        <v>8.4</v>
      </c>
      <c r="J212" s="16">
        <v>1</v>
      </c>
      <c r="K212" s="16">
        <v>1.8</v>
      </c>
      <c r="L212" s="16">
        <v>7</v>
      </c>
    </row>
    <row r="213" spans="1:12" ht="15" customHeight="1" x14ac:dyDescent="0.25">
      <c r="A213" s="36" t="s">
        <v>469</v>
      </c>
      <c r="B213" s="16">
        <v>52.3</v>
      </c>
      <c r="C213" s="16">
        <v>20.6</v>
      </c>
      <c r="D213" s="16">
        <v>2.2000000000000002</v>
      </c>
      <c r="E213" s="16">
        <v>3.5</v>
      </c>
      <c r="F213" s="16">
        <v>3.3</v>
      </c>
      <c r="G213" s="16">
        <v>6.5</v>
      </c>
      <c r="H213" s="16">
        <v>10.5</v>
      </c>
      <c r="I213" s="16">
        <v>5.0999999999999996</v>
      </c>
      <c r="J213" s="16">
        <v>1</v>
      </c>
      <c r="K213" s="16">
        <v>2.2000000000000002</v>
      </c>
      <c r="L213" s="16">
        <v>7.9</v>
      </c>
    </row>
    <row r="214" spans="1:12" ht="15" customHeight="1" x14ac:dyDescent="0.25">
      <c r="A214" s="36" t="s">
        <v>470</v>
      </c>
      <c r="B214" s="16">
        <v>94.3</v>
      </c>
      <c r="C214" s="16">
        <v>25.1</v>
      </c>
      <c r="D214" s="16">
        <v>8.9</v>
      </c>
      <c r="E214" s="16">
        <v>9.4</v>
      </c>
      <c r="F214" s="16">
        <v>7.1</v>
      </c>
      <c r="G214" s="16">
        <v>9.1</v>
      </c>
      <c r="H214" s="16">
        <v>12.2</v>
      </c>
      <c r="I214" s="16">
        <v>10.9</v>
      </c>
      <c r="J214" s="16">
        <v>2.2000000000000002</v>
      </c>
      <c r="K214" s="16">
        <v>6.2</v>
      </c>
      <c r="L214" s="16">
        <v>11</v>
      </c>
    </row>
    <row r="215" spans="1:12" ht="15" customHeight="1" x14ac:dyDescent="0.25">
      <c r="A215" s="38" t="s">
        <v>471</v>
      </c>
      <c r="B215" s="16">
        <v>96.7</v>
      </c>
      <c r="C215" s="16">
        <v>21</v>
      </c>
      <c r="D215" s="16">
        <v>11.8</v>
      </c>
      <c r="E215" s="16">
        <v>10.199999999999999</v>
      </c>
      <c r="F215" s="16">
        <v>7.8</v>
      </c>
      <c r="G215" s="16">
        <v>9.9</v>
      </c>
      <c r="H215" s="16">
        <v>16</v>
      </c>
      <c r="I215" s="16">
        <v>9.9</v>
      </c>
      <c r="J215" s="16">
        <v>2.8</v>
      </c>
      <c r="K215" s="16">
        <v>6.2</v>
      </c>
      <c r="L215" s="16">
        <v>12</v>
      </c>
    </row>
    <row r="216" spans="1:12" ht="24" customHeight="1" x14ac:dyDescent="0.25">
      <c r="A216" s="26" t="s">
        <v>474</v>
      </c>
      <c r="B216" s="24" t="s">
        <v>20</v>
      </c>
      <c r="C216" s="24" t="s">
        <v>20</v>
      </c>
      <c r="D216" s="24" t="s">
        <v>20</v>
      </c>
      <c r="E216" s="24" t="s">
        <v>20</v>
      </c>
      <c r="F216" s="24" t="s">
        <v>20</v>
      </c>
      <c r="G216" s="24" t="s">
        <v>20</v>
      </c>
      <c r="H216" s="24" t="s">
        <v>20</v>
      </c>
      <c r="I216" s="24" t="s">
        <v>20</v>
      </c>
      <c r="J216" s="24" t="s">
        <v>20</v>
      </c>
      <c r="K216" s="24" t="s">
        <v>20</v>
      </c>
      <c r="L216" s="24" t="s">
        <v>20</v>
      </c>
    </row>
    <row r="217" spans="1:12" ht="15" customHeight="1" x14ac:dyDescent="0.25">
      <c r="A217" s="36" t="s">
        <v>475</v>
      </c>
      <c r="B217" s="16">
        <v>13.5</v>
      </c>
      <c r="C217" s="16" t="s">
        <v>304</v>
      </c>
      <c r="D217" s="16" t="s">
        <v>304</v>
      </c>
      <c r="E217" s="16" t="s">
        <v>304</v>
      </c>
      <c r="F217" s="16" t="s">
        <v>304</v>
      </c>
      <c r="G217" s="16" t="s">
        <v>304</v>
      </c>
      <c r="H217" s="16" t="s">
        <v>304</v>
      </c>
      <c r="I217" s="16" t="s">
        <v>304</v>
      </c>
      <c r="J217" s="16" t="s">
        <v>304</v>
      </c>
      <c r="K217" s="16" t="s">
        <v>304</v>
      </c>
      <c r="L217" s="16">
        <v>8.1</v>
      </c>
    </row>
    <row r="218" spans="1:12" ht="15" customHeight="1" x14ac:dyDescent="0.25">
      <c r="A218" s="36" t="s">
        <v>469</v>
      </c>
      <c r="B218" s="16">
        <v>50.9</v>
      </c>
      <c r="C218" s="16">
        <v>16.3</v>
      </c>
      <c r="D218" s="16">
        <v>5.0999999999999996</v>
      </c>
      <c r="E218" s="16">
        <v>5.3</v>
      </c>
      <c r="F218" s="16">
        <v>4.4000000000000004</v>
      </c>
      <c r="G218" s="16">
        <v>4</v>
      </c>
      <c r="H218" s="16">
        <v>9.6999999999999993</v>
      </c>
      <c r="I218" s="16">
        <v>5</v>
      </c>
      <c r="J218" s="16">
        <v>2</v>
      </c>
      <c r="K218" s="16">
        <v>2.5</v>
      </c>
      <c r="L218" s="16">
        <v>9.1</v>
      </c>
    </row>
    <row r="219" spans="1:12" ht="15" customHeight="1" x14ac:dyDescent="0.25">
      <c r="A219" s="36" t="s">
        <v>470</v>
      </c>
      <c r="B219" s="16">
        <v>87.6</v>
      </c>
      <c r="C219" s="16">
        <v>25.1</v>
      </c>
      <c r="D219" s="16">
        <v>8.5</v>
      </c>
      <c r="E219" s="16">
        <v>8.6</v>
      </c>
      <c r="F219" s="16">
        <v>7</v>
      </c>
      <c r="G219" s="16">
        <v>8.1999999999999993</v>
      </c>
      <c r="H219" s="16">
        <v>11.9</v>
      </c>
      <c r="I219" s="16">
        <v>9.6</v>
      </c>
      <c r="J219" s="16">
        <v>2.1</v>
      </c>
      <c r="K219" s="16">
        <v>5.2</v>
      </c>
      <c r="L219" s="16">
        <v>10.9</v>
      </c>
    </row>
    <row r="220" spans="1:12" ht="15" customHeight="1" x14ac:dyDescent="0.25">
      <c r="A220" s="38" t="s">
        <v>471</v>
      </c>
      <c r="B220" s="16">
        <v>90.8</v>
      </c>
      <c r="C220" s="16">
        <v>21.7</v>
      </c>
      <c r="D220" s="16">
        <v>10</v>
      </c>
      <c r="E220" s="16">
        <v>8.8000000000000007</v>
      </c>
      <c r="F220" s="16">
        <v>6.8</v>
      </c>
      <c r="G220" s="16">
        <v>10.8</v>
      </c>
      <c r="H220" s="16">
        <v>16.7</v>
      </c>
      <c r="I220" s="16">
        <v>9.9</v>
      </c>
      <c r="J220" s="16">
        <v>2.2000000000000002</v>
      </c>
      <c r="K220" s="16">
        <v>6</v>
      </c>
      <c r="L220" s="16">
        <v>10.8</v>
      </c>
    </row>
    <row r="221" spans="1:12" ht="27.95" customHeight="1" x14ac:dyDescent="0.25">
      <c r="A221" s="38" t="s">
        <v>476</v>
      </c>
      <c r="B221" s="16">
        <v>17.399999999999999</v>
      </c>
      <c r="C221" s="16">
        <v>15.1</v>
      </c>
      <c r="D221" s="16">
        <v>2.1</v>
      </c>
      <c r="E221" s="16">
        <v>0.1</v>
      </c>
      <c r="F221" s="16" t="s">
        <v>304</v>
      </c>
      <c r="G221" s="16" t="s">
        <v>304</v>
      </c>
      <c r="H221" s="16" t="s">
        <v>304</v>
      </c>
      <c r="I221" s="16" t="s">
        <v>304</v>
      </c>
      <c r="J221" s="16" t="s">
        <v>304</v>
      </c>
      <c r="K221" s="16" t="s">
        <v>304</v>
      </c>
      <c r="L221" s="16">
        <v>4.8</v>
      </c>
    </row>
    <row r="222" spans="1:12" ht="24" customHeight="1" x14ac:dyDescent="0.25">
      <c r="A222" s="26" t="s">
        <v>477</v>
      </c>
      <c r="B222" s="24" t="s">
        <v>20</v>
      </c>
      <c r="C222" s="24" t="s">
        <v>20</v>
      </c>
      <c r="D222" s="24" t="s">
        <v>20</v>
      </c>
      <c r="E222" s="24" t="s">
        <v>20</v>
      </c>
      <c r="F222" s="24" t="s">
        <v>20</v>
      </c>
      <c r="G222" s="24" t="s">
        <v>20</v>
      </c>
      <c r="H222" s="24" t="s">
        <v>20</v>
      </c>
      <c r="I222" s="24" t="s">
        <v>20</v>
      </c>
      <c r="J222" s="24" t="s">
        <v>20</v>
      </c>
      <c r="K222" s="24" t="s">
        <v>20</v>
      </c>
      <c r="L222" s="24" t="s">
        <v>20</v>
      </c>
    </row>
    <row r="223" spans="1:12" ht="15" customHeight="1" x14ac:dyDescent="0.25">
      <c r="A223" s="36" t="s">
        <v>475</v>
      </c>
      <c r="B223" s="16">
        <v>52.3</v>
      </c>
      <c r="C223" s="16">
        <v>18.100000000000001</v>
      </c>
      <c r="D223" s="16">
        <v>5.6</v>
      </c>
      <c r="E223" s="16">
        <v>5</v>
      </c>
      <c r="F223" s="16">
        <v>2.8</v>
      </c>
      <c r="G223" s="16">
        <v>5.4</v>
      </c>
      <c r="H223" s="16">
        <v>9.6</v>
      </c>
      <c r="I223" s="16">
        <v>5.3</v>
      </c>
      <c r="J223" s="16">
        <v>1.5</v>
      </c>
      <c r="K223" s="16">
        <v>4.5999999999999996</v>
      </c>
      <c r="L223" s="16">
        <v>7.4</v>
      </c>
    </row>
    <row r="224" spans="1:12" ht="15" customHeight="1" x14ac:dyDescent="0.25">
      <c r="A224" s="36" t="s">
        <v>469</v>
      </c>
      <c r="B224" s="16">
        <v>85.6</v>
      </c>
      <c r="C224" s="16">
        <v>22.9</v>
      </c>
      <c r="D224" s="16">
        <v>9</v>
      </c>
      <c r="E224" s="16">
        <v>8.6</v>
      </c>
      <c r="F224" s="16">
        <v>6.5</v>
      </c>
      <c r="G224" s="16">
        <v>9.1</v>
      </c>
      <c r="H224" s="16">
        <v>12.2</v>
      </c>
      <c r="I224" s="16">
        <v>9.1999999999999993</v>
      </c>
      <c r="J224" s="16">
        <v>2.1</v>
      </c>
      <c r="K224" s="16">
        <v>5.0999999999999996</v>
      </c>
      <c r="L224" s="16">
        <v>10.6</v>
      </c>
    </row>
    <row r="225" spans="1:12" ht="15" customHeight="1" x14ac:dyDescent="0.25">
      <c r="A225" s="36" t="s">
        <v>478</v>
      </c>
      <c r="B225" s="16">
        <v>146.9</v>
      </c>
      <c r="C225" s="16">
        <v>31.5</v>
      </c>
      <c r="D225" s="16">
        <v>13.7</v>
      </c>
      <c r="E225" s="16">
        <v>12.9</v>
      </c>
      <c r="F225" s="16">
        <v>16.2</v>
      </c>
      <c r="G225" s="16">
        <v>14.2</v>
      </c>
      <c r="H225" s="16">
        <v>29.7</v>
      </c>
      <c r="I225" s="16">
        <v>16.100000000000001</v>
      </c>
      <c r="J225" s="16">
        <v>3.5</v>
      </c>
      <c r="K225" s="16">
        <v>7.1</v>
      </c>
      <c r="L225" s="16">
        <v>18.100000000000001</v>
      </c>
    </row>
    <row r="226" spans="1:12" ht="27.95" customHeight="1" x14ac:dyDescent="0.25">
      <c r="A226" s="38" t="s">
        <v>479</v>
      </c>
      <c r="B226" s="16">
        <v>125.3</v>
      </c>
      <c r="C226" s="16">
        <v>21.4</v>
      </c>
      <c r="D226" s="16">
        <v>13.8</v>
      </c>
      <c r="E226" s="16">
        <v>13.7</v>
      </c>
      <c r="F226" s="16">
        <v>12.9</v>
      </c>
      <c r="G226" s="16">
        <v>15.1</v>
      </c>
      <c r="H226" s="16">
        <v>12.4</v>
      </c>
      <c r="I226" s="16">
        <v>20</v>
      </c>
      <c r="J226" s="16">
        <v>4.8</v>
      </c>
      <c r="K226" s="16">
        <v>5.8</v>
      </c>
      <c r="L226" s="16">
        <v>17.5</v>
      </c>
    </row>
    <row r="227" spans="1:12" ht="15" customHeight="1" x14ac:dyDescent="0.25">
      <c r="A227" s="38" t="s">
        <v>480</v>
      </c>
      <c r="B227" s="16" t="s">
        <v>315</v>
      </c>
      <c r="C227" s="16" t="s">
        <v>315</v>
      </c>
      <c r="D227" s="16" t="s">
        <v>315</v>
      </c>
      <c r="E227" s="16" t="s">
        <v>315</v>
      </c>
      <c r="F227" s="16" t="s">
        <v>315</v>
      </c>
      <c r="G227" s="16" t="s">
        <v>315</v>
      </c>
      <c r="H227" s="16" t="s">
        <v>315</v>
      </c>
      <c r="I227" s="16" t="s">
        <v>315</v>
      </c>
      <c r="J227" s="16" t="s">
        <v>315</v>
      </c>
      <c r="K227" s="16" t="s">
        <v>315</v>
      </c>
      <c r="L227" s="16" t="s">
        <v>315</v>
      </c>
    </row>
    <row r="228" spans="1:12" ht="33.950000000000003" customHeight="1" x14ac:dyDescent="0.25">
      <c r="A228" s="26" t="s">
        <v>481</v>
      </c>
      <c r="B228" s="24" t="s">
        <v>20</v>
      </c>
      <c r="C228" s="24" t="s">
        <v>20</v>
      </c>
      <c r="D228" s="24" t="s">
        <v>20</v>
      </c>
      <c r="E228" s="24" t="s">
        <v>20</v>
      </c>
      <c r="F228" s="24" t="s">
        <v>20</v>
      </c>
      <c r="G228" s="24" t="s">
        <v>20</v>
      </c>
      <c r="H228" s="24" t="s">
        <v>20</v>
      </c>
      <c r="I228" s="24" t="s">
        <v>20</v>
      </c>
      <c r="J228" s="24" t="s">
        <v>20</v>
      </c>
      <c r="K228" s="24" t="s">
        <v>20</v>
      </c>
      <c r="L228" s="24" t="s">
        <v>20</v>
      </c>
    </row>
    <row r="229" spans="1:12" ht="15" customHeight="1" x14ac:dyDescent="0.25">
      <c r="A229" s="36" t="s">
        <v>482</v>
      </c>
      <c r="B229" s="16">
        <v>75.900000000000006</v>
      </c>
      <c r="C229" s="16">
        <v>12.1</v>
      </c>
      <c r="D229" s="16">
        <v>10</v>
      </c>
      <c r="E229" s="16">
        <v>7.3</v>
      </c>
      <c r="F229" s="16">
        <v>7.3</v>
      </c>
      <c r="G229" s="16">
        <v>8.1999999999999993</v>
      </c>
      <c r="H229" s="16">
        <v>11</v>
      </c>
      <c r="I229" s="16">
        <v>8.1</v>
      </c>
      <c r="J229" s="16">
        <v>2.9</v>
      </c>
      <c r="K229" s="16">
        <v>5.3</v>
      </c>
      <c r="L229" s="16">
        <v>10</v>
      </c>
    </row>
    <row r="230" spans="1:12" ht="15" customHeight="1" x14ac:dyDescent="0.25">
      <c r="A230" s="36" t="s">
        <v>483</v>
      </c>
      <c r="B230" s="16">
        <v>71.099999999999994</v>
      </c>
      <c r="C230" s="16">
        <v>21.3</v>
      </c>
      <c r="D230" s="16">
        <v>5.6</v>
      </c>
      <c r="E230" s="16">
        <v>6.1</v>
      </c>
      <c r="F230" s="16">
        <v>4.5</v>
      </c>
      <c r="G230" s="16">
        <v>6.7</v>
      </c>
      <c r="H230" s="16">
        <v>14.6</v>
      </c>
      <c r="I230" s="16">
        <v>8.9</v>
      </c>
      <c r="J230" s="16">
        <v>2.1</v>
      </c>
      <c r="K230" s="16">
        <v>3.9</v>
      </c>
      <c r="L230" s="16">
        <v>7.9</v>
      </c>
    </row>
    <row r="231" spans="1:12" ht="15" customHeight="1" x14ac:dyDescent="0.25">
      <c r="A231" s="36" t="s">
        <v>484</v>
      </c>
      <c r="B231" s="16">
        <v>75.7</v>
      </c>
      <c r="C231" s="16">
        <v>23</v>
      </c>
      <c r="D231" s="16">
        <v>6.9</v>
      </c>
      <c r="E231" s="16">
        <v>7.2</v>
      </c>
      <c r="F231" s="16">
        <v>5.9</v>
      </c>
      <c r="G231" s="16">
        <v>8.1</v>
      </c>
      <c r="H231" s="16">
        <v>8.6</v>
      </c>
      <c r="I231" s="16">
        <v>7.1</v>
      </c>
      <c r="J231" s="16">
        <v>2.1</v>
      </c>
      <c r="K231" s="16">
        <v>4.3</v>
      </c>
      <c r="L231" s="16">
        <v>9.9</v>
      </c>
    </row>
    <row r="232" spans="1:12" ht="15" customHeight="1" x14ac:dyDescent="0.25">
      <c r="A232" s="36" t="s">
        <v>452</v>
      </c>
      <c r="B232" s="16">
        <v>135.69999999999999</v>
      </c>
      <c r="C232" s="16">
        <v>43.2</v>
      </c>
      <c r="D232" s="16">
        <v>11.1</v>
      </c>
      <c r="E232" s="16">
        <v>14</v>
      </c>
      <c r="F232" s="16">
        <v>14</v>
      </c>
      <c r="G232" s="16">
        <v>11.6</v>
      </c>
      <c r="H232" s="16">
        <v>28.5</v>
      </c>
      <c r="I232" s="16">
        <v>4</v>
      </c>
      <c r="J232" s="16">
        <v>3.3</v>
      </c>
      <c r="K232" s="16">
        <v>6.9</v>
      </c>
      <c r="L232" s="16">
        <v>18.2</v>
      </c>
    </row>
    <row r="233" spans="1:12" ht="15" customHeight="1" x14ac:dyDescent="0.25">
      <c r="A233" s="36" t="s">
        <v>485</v>
      </c>
      <c r="B233" s="16">
        <v>100.8</v>
      </c>
      <c r="C233" s="16">
        <v>33.299999999999997</v>
      </c>
      <c r="D233" s="16">
        <v>10.199999999999999</v>
      </c>
      <c r="E233" s="16">
        <v>9.4</v>
      </c>
      <c r="F233" s="16">
        <v>9.1</v>
      </c>
      <c r="G233" s="16">
        <v>8.8000000000000007</v>
      </c>
      <c r="H233" s="16">
        <v>7.3</v>
      </c>
      <c r="I233" s="16">
        <v>5.8</v>
      </c>
      <c r="J233" s="16">
        <v>2.4</v>
      </c>
      <c r="K233" s="16">
        <v>6.2</v>
      </c>
      <c r="L233" s="16">
        <v>12.5</v>
      </c>
    </row>
    <row r="234" spans="1:12" ht="15" customHeight="1" x14ac:dyDescent="0.25">
      <c r="A234" s="36" t="s">
        <v>486</v>
      </c>
      <c r="B234" s="16">
        <v>83</v>
      </c>
      <c r="C234" s="16">
        <v>19</v>
      </c>
      <c r="D234" s="16">
        <v>8.6</v>
      </c>
      <c r="E234" s="16">
        <v>8.5</v>
      </c>
      <c r="F234" s="16">
        <v>5.6</v>
      </c>
      <c r="G234" s="16">
        <v>8.8000000000000007</v>
      </c>
      <c r="H234" s="16">
        <v>15.3</v>
      </c>
      <c r="I234" s="16">
        <v>11.2</v>
      </c>
      <c r="J234" s="16">
        <v>1.9</v>
      </c>
      <c r="K234" s="16">
        <v>4.7</v>
      </c>
      <c r="L234" s="16">
        <v>9.9</v>
      </c>
    </row>
    <row r="235" spans="1:12" ht="15" customHeight="1" x14ac:dyDescent="0.25">
      <c r="A235" s="36" t="s">
        <v>175</v>
      </c>
      <c r="B235" s="16">
        <v>121.9</v>
      </c>
      <c r="C235" s="16">
        <v>21.7</v>
      </c>
      <c r="D235" s="16">
        <v>6.1</v>
      </c>
      <c r="E235" s="16">
        <v>11.3</v>
      </c>
      <c r="F235" s="16">
        <v>8</v>
      </c>
      <c r="G235" s="16">
        <v>9.8000000000000007</v>
      </c>
      <c r="H235" s="16">
        <v>16.5</v>
      </c>
      <c r="I235" s="16">
        <v>39.799999999999997</v>
      </c>
      <c r="J235" s="16">
        <v>1.2</v>
      </c>
      <c r="K235" s="16">
        <v>2.1</v>
      </c>
      <c r="L235" s="16">
        <v>10.4</v>
      </c>
    </row>
    <row r="236" spans="1:12" ht="33.950000000000003" customHeight="1" x14ac:dyDescent="0.25">
      <c r="A236" s="26" t="s">
        <v>487</v>
      </c>
      <c r="B236" s="24" t="s">
        <v>20</v>
      </c>
      <c r="C236" s="24" t="s">
        <v>20</v>
      </c>
      <c r="D236" s="24" t="s">
        <v>20</v>
      </c>
      <c r="E236" s="24" t="s">
        <v>20</v>
      </c>
      <c r="F236" s="24" t="s">
        <v>20</v>
      </c>
      <c r="G236" s="24" t="s">
        <v>20</v>
      </c>
      <c r="H236" s="24" t="s">
        <v>20</v>
      </c>
      <c r="I236" s="24" t="s">
        <v>20</v>
      </c>
      <c r="J236" s="24" t="s">
        <v>20</v>
      </c>
      <c r="K236" s="24" t="s">
        <v>20</v>
      </c>
      <c r="L236" s="24" t="s">
        <v>20</v>
      </c>
    </row>
    <row r="237" spans="1:12" ht="27.95" customHeight="1" x14ac:dyDescent="0.25">
      <c r="A237" s="36" t="s">
        <v>488</v>
      </c>
      <c r="B237" s="16">
        <v>73.599999999999994</v>
      </c>
      <c r="C237" s="16">
        <v>20.399999999999999</v>
      </c>
      <c r="D237" s="16">
        <v>6.3</v>
      </c>
      <c r="E237" s="16">
        <v>5.0999999999999996</v>
      </c>
      <c r="F237" s="16">
        <v>5.8</v>
      </c>
      <c r="G237" s="16">
        <v>7.3</v>
      </c>
      <c r="H237" s="16">
        <v>16.8</v>
      </c>
      <c r="I237" s="16">
        <v>11.1</v>
      </c>
      <c r="J237" s="16">
        <v>2</v>
      </c>
      <c r="K237" s="16">
        <v>3.4</v>
      </c>
      <c r="L237" s="16">
        <v>8.9</v>
      </c>
    </row>
    <row r="238" spans="1:12" ht="15" customHeight="1" x14ac:dyDescent="0.25">
      <c r="A238" s="36" t="s">
        <v>482</v>
      </c>
      <c r="B238" s="16">
        <v>74.900000000000006</v>
      </c>
      <c r="C238" s="16">
        <v>12.4</v>
      </c>
      <c r="D238" s="16">
        <v>9.1999999999999993</v>
      </c>
      <c r="E238" s="16">
        <v>7.4</v>
      </c>
      <c r="F238" s="16">
        <v>7</v>
      </c>
      <c r="G238" s="16">
        <v>8.3000000000000007</v>
      </c>
      <c r="H238" s="16">
        <v>10</v>
      </c>
      <c r="I238" s="16">
        <v>8.5</v>
      </c>
      <c r="J238" s="16">
        <v>2.7</v>
      </c>
      <c r="K238" s="16">
        <v>5.4</v>
      </c>
      <c r="L238" s="16">
        <v>10</v>
      </c>
    </row>
    <row r="239" spans="1:12" ht="15" customHeight="1" x14ac:dyDescent="0.25">
      <c r="A239" s="36" t="s">
        <v>489</v>
      </c>
      <c r="B239" s="16">
        <v>81.599999999999994</v>
      </c>
      <c r="C239" s="16">
        <v>25.2</v>
      </c>
      <c r="D239" s="16">
        <v>7.9</v>
      </c>
      <c r="E239" s="16">
        <v>6.5</v>
      </c>
      <c r="F239" s="16">
        <v>9.1</v>
      </c>
      <c r="G239" s="16">
        <v>7.2</v>
      </c>
      <c r="H239" s="16">
        <v>9.1999999999999993</v>
      </c>
      <c r="I239" s="16">
        <v>6.2</v>
      </c>
      <c r="J239" s="16">
        <v>2.8</v>
      </c>
      <c r="K239" s="16">
        <v>4</v>
      </c>
      <c r="L239" s="16">
        <v>10.199999999999999</v>
      </c>
    </row>
    <row r="240" spans="1:12" ht="15" customHeight="1" x14ac:dyDescent="0.25">
      <c r="A240" s="36" t="s">
        <v>453</v>
      </c>
      <c r="B240" s="16">
        <v>144.4</v>
      </c>
      <c r="C240" s="16">
        <v>45.5</v>
      </c>
      <c r="D240" s="16">
        <v>11.1</v>
      </c>
      <c r="E240" s="16">
        <v>14.7</v>
      </c>
      <c r="F240" s="16">
        <v>15.1</v>
      </c>
      <c r="G240" s="16">
        <v>12.8</v>
      </c>
      <c r="H240" s="16">
        <v>38</v>
      </c>
      <c r="I240" s="16">
        <v>4.2</v>
      </c>
      <c r="J240" s="16">
        <v>3.5</v>
      </c>
      <c r="K240" s="16">
        <v>8.8000000000000007</v>
      </c>
      <c r="L240" s="16">
        <v>20.399999999999999</v>
      </c>
    </row>
    <row r="241" spans="1:12" ht="15" customHeight="1" x14ac:dyDescent="0.25">
      <c r="A241" s="36" t="s">
        <v>490</v>
      </c>
      <c r="B241" s="16">
        <v>108.7</v>
      </c>
      <c r="C241" s="16">
        <v>28.9</v>
      </c>
      <c r="D241" s="16">
        <v>13.8</v>
      </c>
      <c r="E241" s="16">
        <v>12.3</v>
      </c>
      <c r="F241" s="16">
        <v>8.6</v>
      </c>
      <c r="G241" s="16">
        <v>10.6</v>
      </c>
      <c r="H241" s="16">
        <v>7.2</v>
      </c>
      <c r="I241" s="16">
        <v>4.9000000000000004</v>
      </c>
      <c r="J241" s="16">
        <v>2.5</v>
      </c>
      <c r="K241" s="16">
        <v>8.6999999999999993</v>
      </c>
      <c r="L241" s="16">
        <v>14.7</v>
      </c>
    </row>
    <row r="242" spans="1:12" ht="15" customHeight="1" x14ac:dyDescent="0.25">
      <c r="A242" s="36" t="s">
        <v>491</v>
      </c>
      <c r="B242" s="16">
        <v>88</v>
      </c>
      <c r="C242" s="16">
        <v>22.1</v>
      </c>
      <c r="D242" s="16">
        <v>8.9</v>
      </c>
      <c r="E242" s="16">
        <v>9.1999999999999993</v>
      </c>
      <c r="F242" s="16">
        <v>6.2</v>
      </c>
      <c r="G242" s="16">
        <v>9</v>
      </c>
      <c r="H242" s="16">
        <v>14.5</v>
      </c>
      <c r="I242" s="16">
        <v>11</v>
      </c>
      <c r="J242" s="16">
        <v>1.9</v>
      </c>
      <c r="K242" s="16">
        <v>4.5999999999999996</v>
      </c>
      <c r="L242" s="16">
        <v>10.4</v>
      </c>
    </row>
    <row r="243" spans="1:12" ht="15" customHeight="1" x14ac:dyDescent="0.25">
      <c r="A243" s="36" t="s">
        <v>492</v>
      </c>
      <c r="B243" s="16">
        <v>91.5</v>
      </c>
      <c r="C243" s="16">
        <v>24.4</v>
      </c>
      <c r="D243" s="16">
        <v>7.4</v>
      </c>
      <c r="E243" s="16">
        <v>7.4</v>
      </c>
      <c r="F243" s="16">
        <v>8.9</v>
      </c>
      <c r="G243" s="16">
        <v>8.4</v>
      </c>
      <c r="H243" s="16">
        <v>21.8</v>
      </c>
      <c r="I243" s="16">
        <v>13.3</v>
      </c>
      <c r="J243" s="16">
        <v>1.7</v>
      </c>
      <c r="K243" s="16">
        <v>3</v>
      </c>
      <c r="L243" s="16">
        <v>9</v>
      </c>
    </row>
    <row r="244" spans="1:12" ht="15" customHeight="1" x14ac:dyDescent="0.25">
      <c r="A244" s="36" t="s">
        <v>175</v>
      </c>
      <c r="B244" s="16">
        <v>137.4</v>
      </c>
      <c r="C244" s="16">
        <v>26.3</v>
      </c>
      <c r="D244" s="16">
        <v>12.1</v>
      </c>
      <c r="E244" s="16">
        <v>15.2</v>
      </c>
      <c r="F244" s="16">
        <v>4.8</v>
      </c>
      <c r="G244" s="16">
        <v>15.4</v>
      </c>
      <c r="H244" s="16" t="s">
        <v>304</v>
      </c>
      <c r="I244" s="16">
        <v>4.5</v>
      </c>
      <c r="J244" s="16">
        <v>1.3</v>
      </c>
      <c r="K244" s="16" t="s">
        <v>304</v>
      </c>
      <c r="L244" s="16">
        <v>20.9</v>
      </c>
    </row>
    <row r="245" spans="1:12" ht="33.950000000000003" customHeight="1" x14ac:dyDescent="0.25">
      <c r="A245" s="26" t="s">
        <v>493</v>
      </c>
      <c r="B245" s="24" t="s">
        <v>20</v>
      </c>
      <c r="C245" s="24" t="s">
        <v>20</v>
      </c>
      <c r="D245" s="24" t="s">
        <v>20</v>
      </c>
      <c r="E245" s="24" t="s">
        <v>20</v>
      </c>
      <c r="F245" s="24" t="s">
        <v>20</v>
      </c>
      <c r="G245" s="24" t="s">
        <v>20</v>
      </c>
      <c r="H245" s="24" t="s">
        <v>20</v>
      </c>
      <c r="I245" s="24" t="s">
        <v>20</v>
      </c>
      <c r="J245" s="24" t="s">
        <v>20</v>
      </c>
      <c r="K245" s="24" t="s">
        <v>20</v>
      </c>
      <c r="L245" s="24" t="s">
        <v>20</v>
      </c>
    </row>
    <row r="246" spans="1:12" ht="15" customHeight="1" x14ac:dyDescent="0.25">
      <c r="A246" s="36" t="s">
        <v>52</v>
      </c>
      <c r="B246" s="16">
        <v>78.5</v>
      </c>
      <c r="C246" s="16">
        <v>20.3</v>
      </c>
      <c r="D246" s="16">
        <v>7.6</v>
      </c>
      <c r="E246" s="16">
        <v>7.3</v>
      </c>
      <c r="F246" s="16">
        <v>6.6</v>
      </c>
      <c r="G246" s="16">
        <v>7.8</v>
      </c>
      <c r="H246" s="16">
        <v>12.4</v>
      </c>
      <c r="I246" s="16">
        <v>9.1</v>
      </c>
      <c r="J246" s="16">
        <v>2.2000000000000002</v>
      </c>
      <c r="K246" s="16">
        <v>5.2</v>
      </c>
      <c r="L246" s="16">
        <v>9.1999999999999993</v>
      </c>
    </row>
    <row r="247" spans="1:12" ht="15" customHeight="1" x14ac:dyDescent="0.25">
      <c r="A247" s="36" t="s">
        <v>53</v>
      </c>
      <c r="B247" s="16">
        <v>82.1</v>
      </c>
      <c r="C247" s="16">
        <v>22.2</v>
      </c>
      <c r="D247" s="16">
        <v>8.1999999999999993</v>
      </c>
      <c r="E247" s="16">
        <v>7.7</v>
      </c>
      <c r="F247" s="16">
        <v>7.1</v>
      </c>
      <c r="G247" s="16">
        <v>7.9</v>
      </c>
      <c r="H247" s="16">
        <v>12.3</v>
      </c>
      <c r="I247" s="16">
        <v>8.5</v>
      </c>
      <c r="J247" s="16">
        <v>2.2999999999999998</v>
      </c>
      <c r="K247" s="16">
        <v>5.4</v>
      </c>
      <c r="L247" s="16">
        <v>9.6</v>
      </c>
    </row>
    <row r="248" spans="1:12" ht="24" customHeight="1" x14ac:dyDescent="0.25">
      <c r="A248" s="26" t="s">
        <v>494</v>
      </c>
      <c r="B248" s="24" t="s">
        <v>20</v>
      </c>
      <c r="C248" s="24" t="s">
        <v>20</v>
      </c>
      <c r="D248" s="24" t="s">
        <v>20</v>
      </c>
      <c r="E248" s="24" t="s">
        <v>20</v>
      </c>
      <c r="F248" s="24" t="s">
        <v>20</v>
      </c>
      <c r="G248" s="24" t="s">
        <v>20</v>
      </c>
      <c r="H248" s="24" t="s">
        <v>20</v>
      </c>
      <c r="I248" s="24" t="s">
        <v>20</v>
      </c>
      <c r="J248" s="24" t="s">
        <v>20</v>
      </c>
      <c r="K248" s="24" t="s">
        <v>20</v>
      </c>
      <c r="L248" s="24" t="s">
        <v>20</v>
      </c>
    </row>
    <row r="249" spans="1:12" ht="15" customHeight="1" x14ac:dyDescent="0.25">
      <c r="A249" s="36" t="s">
        <v>495</v>
      </c>
      <c r="B249" s="16">
        <v>88.6</v>
      </c>
      <c r="C249" s="16">
        <v>24.5</v>
      </c>
      <c r="D249" s="16">
        <v>8.6999999999999993</v>
      </c>
      <c r="E249" s="16">
        <v>8.3000000000000007</v>
      </c>
      <c r="F249" s="16">
        <v>7.2</v>
      </c>
      <c r="G249" s="16">
        <v>8.8000000000000007</v>
      </c>
      <c r="H249" s="16">
        <v>16.600000000000001</v>
      </c>
      <c r="I249" s="16">
        <v>9</v>
      </c>
      <c r="J249" s="16">
        <v>2.4</v>
      </c>
      <c r="K249" s="16">
        <v>5.0999999999999996</v>
      </c>
      <c r="L249" s="16">
        <v>10.7</v>
      </c>
    </row>
    <row r="250" spans="1:12" ht="15" customHeight="1" x14ac:dyDescent="0.25">
      <c r="A250" s="36" t="s">
        <v>496</v>
      </c>
      <c r="B250" s="16">
        <v>65.599999999999994</v>
      </c>
      <c r="C250" s="16">
        <v>16.3</v>
      </c>
      <c r="D250" s="16">
        <v>6.9</v>
      </c>
      <c r="E250" s="16">
        <v>6.6</v>
      </c>
      <c r="F250" s="16">
        <v>3.4</v>
      </c>
      <c r="G250" s="16">
        <v>8.3000000000000007</v>
      </c>
      <c r="H250" s="16">
        <v>11.4</v>
      </c>
      <c r="I250" s="16">
        <v>7.1</v>
      </c>
      <c r="J250" s="16">
        <v>1.5</v>
      </c>
      <c r="K250" s="16">
        <v>4.5</v>
      </c>
      <c r="L250" s="16">
        <v>10.4</v>
      </c>
    </row>
    <row r="251" spans="1:12" ht="27.95" customHeight="1" x14ac:dyDescent="0.25">
      <c r="A251" s="36" t="s">
        <v>497</v>
      </c>
      <c r="B251" s="16">
        <v>93.4</v>
      </c>
      <c r="C251" s="16">
        <v>22.1</v>
      </c>
      <c r="D251" s="16">
        <v>10</v>
      </c>
      <c r="E251" s="16">
        <v>9.8000000000000007</v>
      </c>
      <c r="F251" s="16">
        <v>7</v>
      </c>
      <c r="G251" s="16">
        <v>9.4</v>
      </c>
      <c r="H251" s="16">
        <v>10.1</v>
      </c>
      <c r="I251" s="16">
        <v>11.3</v>
      </c>
      <c r="J251" s="16">
        <v>2</v>
      </c>
      <c r="K251" s="16">
        <v>6</v>
      </c>
      <c r="L251" s="16">
        <v>10.9</v>
      </c>
    </row>
    <row r="252" spans="1:12" ht="33.950000000000003" customHeight="1" x14ac:dyDescent="0.25">
      <c r="A252" s="26" t="s">
        <v>498</v>
      </c>
      <c r="B252" s="24" t="s">
        <v>20</v>
      </c>
      <c r="C252" s="24" t="s">
        <v>20</v>
      </c>
      <c r="D252" s="24" t="s">
        <v>20</v>
      </c>
      <c r="E252" s="24" t="s">
        <v>20</v>
      </c>
      <c r="F252" s="24" t="s">
        <v>20</v>
      </c>
      <c r="G252" s="24" t="s">
        <v>20</v>
      </c>
      <c r="H252" s="24" t="s">
        <v>20</v>
      </c>
      <c r="I252" s="24" t="s">
        <v>20</v>
      </c>
      <c r="J252" s="24" t="s">
        <v>20</v>
      </c>
      <c r="K252" s="24" t="s">
        <v>20</v>
      </c>
      <c r="L252" s="24" t="s">
        <v>20</v>
      </c>
    </row>
    <row r="253" spans="1:12" ht="15" customHeight="1" x14ac:dyDescent="0.25">
      <c r="A253" s="36" t="s">
        <v>499</v>
      </c>
      <c r="B253" s="16">
        <v>92.2</v>
      </c>
      <c r="C253" s="16">
        <v>23.9</v>
      </c>
      <c r="D253" s="16">
        <v>9.9</v>
      </c>
      <c r="E253" s="16">
        <v>8.9</v>
      </c>
      <c r="F253" s="16">
        <v>7.8</v>
      </c>
      <c r="G253" s="16">
        <v>8.9</v>
      </c>
      <c r="H253" s="16">
        <v>14.1</v>
      </c>
      <c r="I253" s="16">
        <v>9.6</v>
      </c>
      <c r="J253" s="16">
        <v>2.2999999999999998</v>
      </c>
      <c r="K253" s="16">
        <v>5</v>
      </c>
      <c r="L253" s="16">
        <v>10.7</v>
      </c>
    </row>
    <row r="254" spans="1:12" ht="15" customHeight="1" x14ac:dyDescent="0.25">
      <c r="A254" s="36" t="s">
        <v>500</v>
      </c>
      <c r="B254" s="16">
        <v>83.8</v>
      </c>
      <c r="C254" s="16">
        <v>22.5</v>
      </c>
      <c r="D254" s="16">
        <v>8.6</v>
      </c>
      <c r="E254" s="16">
        <v>8.3000000000000007</v>
      </c>
      <c r="F254" s="16">
        <v>6.6</v>
      </c>
      <c r="G254" s="16">
        <v>8.6999999999999993</v>
      </c>
      <c r="H254" s="16">
        <v>13.4</v>
      </c>
      <c r="I254" s="16">
        <v>9.1</v>
      </c>
      <c r="J254" s="16">
        <v>2.1</v>
      </c>
      <c r="K254" s="16">
        <v>5.2</v>
      </c>
      <c r="L254" s="16">
        <v>10.6</v>
      </c>
    </row>
    <row r="255" spans="1:12" ht="15" customHeight="1" x14ac:dyDescent="0.25">
      <c r="A255" s="36" t="s">
        <v>501</v>
      </c>
      <c r="B255" s="16">
        <v>94.7</v>
      </c>
      <c r="C255" s="16">
        <v>24.4</v>
      </c>
      <c r="D255" s="16">
        <v>10</v>
      </c>
      <c r="E255" s="16">
        <v>9.5</v>
      </c>
      <c r="F255" s="16">
        <v>7.8</v>
      </c>
      <c r="G255" s="16">
        <v>9.1999999999999993</v>
      </c>
      <c r="H255" s="16">
        <v>14.2</v>
      </c>
      <c r="I255" s="16">
        <v>9</v>
      </c>
      <c r="J255" s="16">
        <v>2.4</v>
      </c>
      <c r="K255" s="16">
        <v>5.8</v>
      </c>
      <c r="L255" s="16">
        <v>11.4</v>
      </c>
    </row>
    <row r="256" spans="1:12" ht="15" customHeight="1" x14ac:dyDescent="0.25">
      <c r="A256" s="36" t="s">
        <v>502</v>
      </c>
      <c r="B256" s="16">
        <v>93.5</v>
      </c>
      <c r="C256" s="16">
        <v>24.7</v>
      </c>
      <c r="D256" s="16">
        <v>10.5</v>
      </c>
      <c r="E256" s="16">
        <v>9.3000000000000007</v>
      </c>
      <c r="F256" s="16">
        <v>7</v>
      </c>
      <c r="G256" s="16">
        <v>9.8000000000000007</v>
      </c>
      <c r="H256" s="16">
        <v>11.9</v>
      </c>
      <c r="I256" s="16">
        <v>8.6999999999999993</v>
      </c>
      <c r="J256" s="16">
        <v>2.1</v>
      </c>
      <c r="K256" s="16">
        <v>4.9000000000000004</v>
      </c>
      <c r="L256" s="16">
        <v>11.8</v>
      </c>
    </row>
    <row r="257" spans="1:12" ht="15" customHeight="1" x14ac:dyDescent="0.25">
      <c r="A257" s="36" t="s">
        <v>503</v>
      </c>
      <c r="B257" s="16">
        <v>96</v>
      </c>
      <c r="C257" s="16">
        <v>23.5</v>
      </c>
      <c r="D257" s="16">
        <v>10.3</v>
      </c>
      <c r="E257" s="16">
        <v>9.6999999999999993</v>
      </c>
      <c r="F257" s="16">
        <v>7.6</v>
      </c>
      <c r="G257" s="16">
        <v>9.5</v>
      </c>
      <c r="H257" s="16">
        <v>14</v>
      </c>
      <c r="I257" s="16">
        <v>10.3</v>
      </c>
      <c r="J257" s="16">
        <v>2.2999999999999998</v>
      </c>
      <c r="K257" s="16">
        <v>5</v>
      </c>
      <c r="L257" s="16">
        <v>11.6</v>
      </c>
    </row>
    <row r="258" spans="1:12" ht="15" customHeight="1" x14ac:dyDescent="0.25">
      <c r="A258" s="36" t="s">
        <v>504</v>
      </c>
      <c r="B258" s="16">
        <v>107.1</v>
      </c>
      <c r="C258" s="16">
        <v>26.2</v>
      </c>
      <c r="D258" s="16">
        <v>11.7</v>
      </c>
      <c r="E258" s="16">
        <v>11.2</v>
      </c>
      <c r="F258" s="16">
        <v>8</v>
      </c>
      <c r="G258" s="16">
        <v>10</v>
      </c>
      <c r="H258" s="16">
        <v>13.9</v>
      </c>
      <c r="I258" s="16">
        <v>11.9</v>
      </c>
      <c r="J258" s="16">
        <v>2.4</v>
      </c>
      <c r="K258" s="16">
        <v>5.3</v>
      </c>
      <c r="L258" s="16">
        <v>13.3</v>
      </c>
    </row>
    <row r="259" spans="1:12" ht="15" customHeight="1" x14ac:dyDescent="0.25">
      <c r="A259" s="36" t="s">
        <v>175</v>
      </c>
      <c r="B259" s="16">
        <v>131.1</v>
      </c>
      <c r="C259" s="16">
        <v>36.299999999999997</v>
      </c>
      <c r="D259" s="16">
        <v>23.2</v>
      </c>
      <c r="E259" s="16">
        <v>12.1</v>
      </c>
      <c r="F259" s="16">
        <v>8.8000000000000007</v>
      </c>
      <c r="G259" s="16">
        <v>9.8000000000000007</v>
      </c>
      <c r="H259" s="16">
        <v>10.4</v>
      </c>
      <c r="I259" s="16">
        <v>13.9</v>
      </c>
      <c r="J259" s="16">
        <v>3</v>
      </c>
      <c r="K259" s="16">
        <v>5.4</v>
      </c>
      <c r="L259" s="16">
        <v>13.2</v>
      </c>
    </row>
    <row r="260" spans="1:12" ht="33.950000000000003" customHeight="1" x14ac:dyDescent="0.25">
      <c r="A260" s="26" t="s">
        <v>505</v>
      </c>
      <c r="B260" s="24" t="s">
        <v>20</v>
      </c>
      <c r="C260" s="24" t="s">
        <v>20</v>
      </c>
      <c r="D260" s="24" t="s">
        <v>20</v>
      </c>
      <c r="E260" s="24" t="s">
        <v>20</v>
      </c>
      <c r="F260" s="24" t="s">
        <v>20</v>
      </c>
      <c r="G260" s="24" t="s">
        <v>20</v>
      </c>
      <c r="H260" s="24" t="s">
        <v>20</v>
      </c>
      <c r="I260" s="24" t="s">
        <v>20</v>
      </c>
      <c r="J260" s="24" t="s">
        <v>20</v>
      </c>
      <c r="K260" s="24" t="s">
        <v>20</v>
      </c>
      <c r="L260" s="24" t="s">
        <v>20</v>
      </c>
    </row>
    <row r="261" spans="1:12" ht="15" customHeight="1" x14ac:dyDescent="0.25">
      <c r="A261" s="36" t="s">
        <v>506</v>
      </c>
      <c r="B261" s="16">
        <v>87.9</v>
      </c>
      <c r="C261" s="16">
        <v>22.7</v>
      </c>
      <c r="D261" s="16">
        <v>8.9</v>
      </c>
      <c r="E261" s="16">
        <v>8.5</v>
      </c>
      <c r="F261" s="16">
        <v>6.9</v>
      </c>
      <c r="G261" s="16">
        <v>8.8000000000000007</v>
      </c>
      <c r="H261" s="16">
        <v>13.8</v>
      </c>
      <c r="I261" s="16">
        <v>9.1</v>
      </c>
      <c r="J261" s="16">
        <v>2.2000000000000002</v>
      </c>
      <c r="K261" s="16">
        <v>5.0999999999999996</v>
      </c>
      <c r="L261" s="16">
        <v>10.8</v>
      </c>
    </row>
    <row r="262" spans="1:12" ht="15" customHeight="1" x14ac:dyDescent="0.25">
      <c r="A262" s="13" t="s">
        <v>507</v>
      </c>
      <c r="B262" s="16">
        <v>124.3</v>
      </c>
      <c r="C262" s="16">
        <v>26.7</v>
      </c>
      <c r="D262" s="16">
        <v>12.2</v>
      </c>
      <c r="E262" s="16">
        <v>10.9</v>
      </c>
      <c r="F262" s="16">
        <v>11</v>
      </c>
      <c r="G262" s="16">
        <v>10</v>
      </c>
      <c r="H262" s="16">
        <v>17.899999999999999</v>
      </c>
      <c r="I262" s="16">
        <v>19.3</v>
      </c>
      <c r="J262" s="16">
        <v>2.6</v>
      </c>
      <c r="K262" s="16">
        <v>4.7</v>
      </c>
      <c r="L262" s="16">
        <v>12.7</v>
      </c>
    </row>
    <row r="263" spans="1:12" ht="15" customHeight="1" x14ac:dyDescent="0.25">
      <c r="A263" s="13" t="s">
        <v>508</v>
      </c>
      <c r="B263" s="16">
        <v>115.5</v>
      </c>
      <c r="C263" s="16">
        <v>25</v>
      </c>
      <c r="D263" s="16">
        <v>10.7</v>
      </c>
      <c r="E263" s="16">
        <v>10.7</v>
      </c>
      <c r="F263" s="16">
        <v>9.6999999999999993</v>
      </c>
      <c r="G263" s="16">
        <v>9.8000000000000007</v>
      </c>
      <c r="H263" s="16">
        <v>17.399999999999999</v>
      </c>
      <c r="I263" s="16">
        <v>18.2</v>
      </c>
      <c r="J263" s="16">
        <v>2.4</v>
      </c>
      <c r="K263" s="16">
        <v>4.5</v>
      </c>
      <c r="L263" s="16">
        <v>12.1</v>
      </c>
    </row>
    <row r="264" spans="1:12" ht="15" customHeight="1" x14ac:dyDescent="0.25">
      <c r="A264" s="13" t="s">
        <v>509</v>
      </c>
      <c r="B264" s="16">
        <v>127</v>
      </c>
      <c r="C264" s="16">
        <v>25.6</v>
      </c>
      <c r="D264" s="16">
        <v>9.9</v>
      </c>
      <c r="E264" s="16">
        <v>8.8000000000000007</v>
      </c>
      <c r="F264" s="16">
        <v>7.7</v>
      </c>
      <c r="G264" s="16">
        <v>10</v>
      </c>
      <c r="H264" s="16">
        <v>18.8</v>
      </c>
      <c r="I264" s="16">
        <v>34.700000000000003</v>
      </c>
      <c r="J264" s="16">
        <v>1.7</v>
      </c>
      <c r="K264" s="16">
        <v>3.1</v>
      </c>
      <c r="L264" s="16">
        <v>12.7</v>
      </c>
    </row>
    <row r="265" spans="1:12" ht="15" customHeight="1" x14ac:dyDescent="0.25">
      <c r="A265" s="13" t="s">
        <v>510</v>
      </c>
      <c r="B265" s="16">
        <v>114</v>
      </c>
      <c r="C265" s="16">
        <v>24.8</v>
      </c>
      <c r="D265" s="16">
        <v>12</v>
      </c>
      <c r="E265" s="16">
        <v>10.9</v>
      </c>
      <c r="F265" s="16">
        <v>10.4</v>
      </c>
      <c r="G265" s="16">
        <v>10</v>
      </c>
      <c r="H265" s="16">
        <v>16.600000000000001</v>
      </c>
      <c r="I265" s="16">
        <v>14</v>
      </c>
      <c r="J265" s="16">
        <v>2.8</v>
      </c>
      <c r="K265" s="16">
        <v>5.3</v>
      </c>
      <c r="L265" s="16">
        <v>12.8</v>
      </c>
    </row>
    <row r="266" spans="1:12" ht="15" customHeight="1" x14ac:dyDescent="0.25">
      <c r="A266" s="13" t="s">
        <v>511</v>
      </c>
      <c r="B266" s="16">
        <v>83.1</v>
      </c>
      <c r="C266" s="16">
        <v>23.2</v>
      </c>
      <c r="D266" s="16">
        <v>8.6</v>
      </c>
      <c r="E266" s="16">
        <v>8.3000000000000007</v>
      </c>
      <c r="F266" s="16">
        <v>6.5</v>
      </c>
      <c r="G266" s="16">
        <v>8.6</v>
      </c>
      <c r="H266" s="16">
        <v>10.9</v>
      </c>
      <c r="I266" s="16">
        <v>6.6</v>
      </c>
      <c r="J266" s="16">
        <v>2.1</v>
      </c>
      <c r="K266" s="16">
        <v>5.4</v>
      </c>
      <c r="L266" s="16">
        <v>10.6</v>
      </c>
    </row>
    <row r="267" spans="1:12" ht="15" customHeight="1" x14ac:dyDescent="0.25">
      <c r="A267" s="13" t="s">
        <v>512</v>
      </c>
      <c r="B267" s="16">
        <v>95.1</v>
      </c>
      <c r="C267" s="16">
        <v>24.1</v>
      </c>
      <c r="D267" s="16">
        <v>10.199999999999999</v>
      </c>
      <c r="E267" s="16">
        <v>9.8000000000000007</v>
      </c>
      <c r="F267" s="16">
        <v>7.9</v>
      </c>
      <c r="G267" s="16">
        <v>10</v>
      </c>
      <c r="H267" s="16">
        <v>11.2</v>
      </c>
      <c r="I267" s="16">
        <v>8.6</v>
      </c>
      <c r="J267" s="16">
        <v>2.2999999999999998</v>
      </c>
      <c r="K267" s="16">
        <v>5.6</v>
      </c>
      <c r="L267" s="16">
        <v>11.9</v>
      </c>
    </row>
    <row r="268" spans="1:12" ht="15" customHeight="1" x14ac:dyDescent="0.25">
      <c r="A268" s="36" t="s">
        <v>513</v>
      </c>
      <c r="B268" s="16">
        <v>43.8</v>
      </c>
      <c r="C268" s="16">
        <v>18.7</v>
      </c>
      <c r="D268" s="16">
        <v>5.8</v>
      </c>
      <c r="E268" s="16">
        <v>4.9000000000000004</v>
      </c>
      <c r="F268" s="16">
        <v>2.8</v>
      </c>
      <c r="G268" s="16">
        <v>7.6</v>
      </c>
      <c r="H268" s="16" t="s">
        <v>304</v>
      </c>
      <c r="I268" s="16" t="s">
        <v>315</v>
      </c>
      <c r="J268" s="16">
        <v>1.7</v>
      </c>
      <c r="K268" s="16">
        <v>5.2</v>
      </c>
      <c r="L268" s="16">
        <v>8.3000000000000007</v>
      </c>
    </row>
    <row r="269" spans="1:12" ht="33.950000000000003" customHeight="1" x14ac:dyDescent="0.25">
      <c r="A269" s="26" t="s">
        <v>514</v>
      </c>
      <c r="B269" s="24" t="s">
        <v>20</v>
      </c>
      <c r="C269" s="24" t="s">
        <v>20</v>
      </c>
      <c r="D269" s="24" t="s">
        <v>20</v>
      </c>
      <c r="E269" s="24" t="s">
        <v>20</v>
      </c>
      <c r="F269" s="24" t="s">
        <v>20</v>
      </c>
      <c r="G269" s="24" t="s">
        <v>20</v>
      </c>
      <c r="H269" s="24" t="s">
        <v>20</v>
      </c>
      <c r="I269" s="24" t="s">
        <v>20</v>
      </c>
      <c r="J269" s="24" t="s">
        <v>20</v>
      </c>
      <c r="K269" s="24" t="s">
        <v>20</v>
      </c>
      <c r="L269" s="24" t="s">
        <v>20</v>
      </c>
    </row>
    <row r="270" spans="1:12" ht="15" customHeight="1" x14ac:dyDescent="0.25">
      <c r="A270" s="36" t="s">
        <v>515</v>
      </c>
      <c r="B270" s="16">
        <v>85.5</v>
      </c>
      <c r="C270" s="16">
        <v>22.5</v>
      </c>
      <c r="D270" s="16">
        <v>8.6999999999999993</v>
      </c>
      <c r="E270" s="16">
        <v>8.4</v>
      </c>
      <c r="F270" s="16">
        <v>6.6</v>
      </c>
      <c r="G270" s="16">
        <v>8.9</v>
      </c>
      <c r="H270" s="16">
        <v>13.2</v>
      </c>
      <c r="I270" s="16">
        <v>8.9</v>
      </c>
      <c r="J270" s="16">
        <v>2.1</v>
      </c>
      <c r="K270" s="16">
        <v>5.2</v>
      </c>
      <c r="L270" s="16">
        <v>10.8</v>
      </c>
    </row>
    <row r="271" spans="1:12" ht="15" customHeight="1" x14ac:dyDescent="0.25">
      <c r="A271" s="13" t="s">
        <v>516</v>
      </c>
      <c r="B271" s="16">
        <v>85.7</v>
      </c>
      <c r="C271" s="16">
        <v>22.6</v>
      </c>
      <c r="D271" s="16">
        <v>8.8000000000000007</v>
      </c>
      <c r="E271" s="16">
        <v>8.5</v>
      </c>
      <c r="F271" s="16">
        <v>6.6</v>
      </c>
      <c r="G271" s="16">
        <v>8.9</v>
      </c>
      <c r="H271" s="16">
        <v>13.1</v>
      </c>
      <c r="I271" s="16">
        <v>8.9</v>
      </c>
      <c r="J271" s="16">
        <v>2.1</v>
      </c>
      <c r="K271" s="16">
        <v>5.2</v>
      </c>
      <c r="L271" s="16">
        <v>10.7</v>
      </c>
    </row>
    <row r="272" spans="1:12" ht="15" customHeight="1" x14ac:dyDescent="0.25">
      <c r="A272" s="13" t="s">
        <v>517</v>
      </c>
      <c r="B272" s="16">
        <v>95.1</v>
      </c>
      <c r="C272" s="16">
        <v>24.9</v>
      </c>
      <c r="D272" s="16">
        <v>10.3</v>
      </c>
      <c r="E272" s="16">
        <v>10.4</v>
      </c>
      <c r="F272" s="16">
        <v>6.4</v>
      </c>
      <c r="G272" s="16">
        <v>9.6</v>
      </c>
      <c r="H272" s="16">
        <v>13.9</v>
      </c>
      <c r="I272" s="16">
        <v>7.3</v>
      </c>
      <c r="J272" s="16">
        <v>2.2000000000000002</v>
      </c>
      <c r="K272" s="16">
        <v>7.5</v>
      </c>
      <c r="L272" s="16">
        <v>11.6</v>
      </c>
    </row>
    <row r="273" spans="1:12" ht="15" customHeight="1" x14ac:dyDescent="0.25">
      <c r="A273" s="37" t="s">
        <v>518</v>
      </c>
      <c r="B273" s="16">
        <v>86.1</v>
      </c>
      <c r="C273" s="16">
        <v>23.2</v>
      </c>
      <c r="D273" s="16">
        <v>9.1999999999999993</v>
      </c>
      <c r="E273" s="16">
        <v>8.8000000000000007</v>
      </c>
      <c r="F273" s="16">
        <v>6.6</v>
      </c>
      <c r="G273" s="16">
        <v>9</v>
      </c>
      <c r="H273" s="16">
        <v>11.4</v>
      </c>
      <c r="I273" s="16">
        <v>7.3</v>
      </c>
      <c r="J273" s="16">
        <v>2.1</v>
      </c>
      <c r="K273" s="16">
        <v>5.7</v>
      </c>
      <c r="L273" s="16">
        <v>11.1</v>
      </c>
    </row>
    <row r="274" spans="1:12" ht="15" customHeight="1" x14ac:dyDescent="0.25">
      <c r="A274" s="37" t="s">
        <v>519</v>
      </c>
      <c r="B274" s="16">
        <v>89.6</v>
      </c>
      <c r="C274" s="16">
        <v>22.6</v>
      </c>
      <c r="D274" s="16">
        <v>9.4</v>
      </c>
      <c r="E274" s="16">
        <v>9.3000000000000007</v>
      </c>
      <c r="F274" s="16">
        <v>6.6</v>
      </c>
      <c r="G274" s="16">
        <v>9.3000000000000007</v>
      </c>
      <c r="H274" s="16">
        <v>12</v>
      </c>
      <c r="I274" s="16">
        <v>8.5</v>
      </c>
      <c r="J274" s="16">
        <v>2.2000000000000002</v>
      </c>
      <c r="K274" s="16">
        <v>6.4</v>
      </c>
      <c r="L274" s="16">
        <v>11.2</v>
      </c>
    </row>
    <row r="275" spans="1:12" ht="15" customHeight="1" x14ac:dyDescent="0.25">
      <c r="A275" s="37" t="s">
        <v>520</v>
      </c>
      <c r="B275" s="16">
        <v>88.4</v>
      </c>
      <c r="C275" s="16">
        <v>23.7</v>
      </c>
      <c r="D275" s="16">
        <v>8.9</v>
      </c>
      <c r="E275" s="16">
        <v>9</v>
      </c>
      <c r="F275" s="16">
        <v>6.6</v>
      </c>
      <c r="G275" s="16">
        <v>9.1</v>
      </c>
      <c r="H275" s="16">
        <v>12.1</v>
      </c>
      <c r="I275" s="16">
        <v>8.6</v>
      </c>
      <c r="J275" s="16">
        <v>2.2999999999999998</v>
      </c>
      <c r="K275" s="16">
        <v>5.8</v>
      </c>
      <c r="L275" s="16">
        <v>10.9</v>
      </c>
    </row>
    <row r="276" spans="1:12" ht="15" customHeight="1" x14ac:dyDescent="0.25">
      <c r="A276" s="37" t="s">
        <v>521</v>
      </c>
      <c r="B276" s="16">
        <v>80.099999999999994</v>
      </c>
      <c r="C276" s="16">
        <v>20.6</v>
      </c>
      <c r="D276" s="16">
        <v>8.6999999999999993</v>
      </c>
      <c r="E276" s="16">
        <v>7.6</v>
      </c>
      <c r="F276" s="16">
        <v>5.9</v>
      </c>
      <c r="G276" s="16">
        <v>8.4</v>
      </c>
      <c r="H276" s="16">
        <v>13.8</v>
      </c>
      <c r="I276" s="16">
        <v>8.5</v>
      </c>
      <c r="J276" s="16">
        <v>1.8</v>
      </c>
      <c r="K276" s="16">
        <v>4.5</v>
      </c>
      <c r="L276" s="16">
        <v>10.6</v>
      </c>
    </row>
    <row r="277" spans="1:12" ht="15" customHeight="1" x14ac:dyDescent="0.25">
      <c r="A277" s="37" t="s">
        <v>522</v>
      </c>
      <c r="B277" s="16">
        <v>85.6</v>
      </c>
      <c r="C277" s="16">
        <v>22.3</v>
      </c>
      <c r="D277" s="16">
        <v>8.8000000000000007</v>
      </c>
      <c r="E277" s="16">
        <v>8.6999999999999993</v>
      </c>
      <c r="F277" s="16">
        <v>6.3</v>
      </c>
      <c r="G277" s="16">
        <v>9.1999999999999993</v>
      </c>
      <c r="H277" s="16">
        <v>12.5</v>
      </c>
      <c r="I277" s="16">
        <v>8.9</v>
      </c>
      <c r="J277" s="16">
        <v>2.1</v>
      </c>
      <c r="K277" s="16">
        <v>5.2</v>
      </c>
      <c r="L277" s="16">
        <v>10.7</v>
      </c>
    </row>
    <row r="278" spans="1:12" ht="15" customHeight="1" x14ac:dyDescent="0.25">
      <c r="A278" s="37" t="s">
        <v>523</v>
      </c>
      <c r="B278" s="16">
        <v>86.2</v>
      </c>
      <c r="C278" s="16">
        <v>23.5</v>
      </c>
      <c r="D278" s="16">
        <v>9.1</v>
      </c>
      <c r="E278" s="16">
        <v>8.9</v>
      </c>
      <c r="F278" s="16">
        <v>6.2</v>
      </c>
      <c r="G278" s="16">
        <v>9.1</v>
      </c>
      <c r="H278" s="16">
        <v>10.199999999999999</v>
      </c>
      <c r="I278" s="16">
        <v>7</v>
      </c>
      <c r="J278" s="16">
        <v>2.2000000000000002</v>
      </c>
      <c r="K278" s="16">
        <v>5.8</v>
      </c>
      <c r="L278" s="16">
        <v>11.2</v>
      </c>
    </row>
    <row r="279" spans="1:12" ht="24" customHeight="1" x14ac:dyDescent="0.25">
      <c r="A279" s="26" t="s">
        <v>524</v>
      </c>
      <c r="B279" s="24" t="s">
        <v>20</v>
      </c>
      <c r="C279" s="24" t="s">
        <v>20</v>
      </c>
      <c r="D279" s="24" t="s">
        <v>20</v>
      </c>
      <c r="E279" s="24" t="s">
        <v>20</v>
      </c>
      <c r="F279" s="24" t="s">
        <v>20</v>
      </c>
      <c r="G279" s="24" t="s">
        <v>20</v>
      </c>
      <c r="H279" s="24" t="s">
        <v>20</v>
      </c>
      <c r="I279" s="24" t="s">
        <v>20</v>
      </c>
      <c r="J279" s="24" t="s">
        <v>20</v>
      </c>
      <c r="K279" s="24" t="s">
        <v>20</v>
      </c>
      <c r="L279" s="24" t="s">
        <v>20</v>
      </c>
    </row>
    <row r="280" spans="1:12" ht="15" customHeight="1" x14ac:dyDescent="0.25">
      <c r="A280" s="36" t="s">
        <v>525</v>
      </c>
      <c r="B280" s="16">
        <v>48.3</v>
      </c>
      <c r="C280" s="16">
        <v>19</v>
      </c>
      <c r="D280" s="16">
        <v>6.3</v>
      </c>
      <c r="E280" s="16">
        <v>3.7</v>
      </c>
      <c r="F280" s="16">
        <v>5.4</v>
      </c>
      <c r="G280" s="16">
        <v>5.5</v>
      </c>
      <c r="H280" s="16">
        <v>28.2</v>
      </c>
      <c r="I280" s="16">
        <v>12.3</v>
      </c>
      <c r="J280" s="16">
        <v>2.6</v>
      </c>
      <c r="K280" s="16" t="s">
        <v>304</v>
      </c>
      <c r="L280" s="16">
        <v>7.6</v>
      </c>
    </row>
    <row r="281" spans="1:12" ht="15" customHeight="1" x14ac:dyDescent="0.25">
      <c r="A281" s="36" t="s">
        <v>526</v>
      </c>
      <c r="B281" s="16">
        <v>75.599999999999994</v>
      </c>
      <c r="C281" s="16">
        <v>18.899999999999999</v>
      </c>
      <c r="D281" s="16">
        <v>5.8</v>
      </c>
      <c r="E281" s="16">
        <v>5.4</v>
      </c>
      <c r="F281" s="16">
        <v>7.7</v>
      </c>
      <c r="G281" s="16">
        <v>6.8</v>
      </c>
      <c r="H281" s="16">
        <v>31</v>
      </c>
      <c r="I281" s="16">
        <v>14.3</v>
      </c>
      <c r="J281" s="16">
        <v>1.9</v>
      </c>
      <c r="K281" s="16">
        <v>1.4</v>
      </c>
      <c r="L281" s="16">
        <v>8.6999999999999993</v>
      </c>
    </row>
    <row r="282" spans="1:12" ht="15" customHeight="1" x14ac:dyDescent="0.25">
      <c r="A282" s="36" t="s">
        <v>377</v>
      </c>
      <c r="B282" s="16">
        <v>78.3</v>
      </c>
      <c r="C282" s="16">
        <v>21.6</v>
      </c>
      <c r="D282" s="16">
        <v>6.5</v>
      </c>
      <c r="E282" s="16">
        <v>6.6</v>
      </c>
      <c r="F282" s="16">
        <v>4.8</v>
      </c>
      <c r="G282" s="16">
        <v>8.1999999999999993</v>
      </c>
      <c r="H282" s="16">
        <v>17.5</v>
      </c>
      <c r="I282" s="16">
        <v>13</v>
      </c>
      <c r="J282" s="16">
        <v>2.1</v>
      </c>
      <c r="K282" s="16">
        <v>2.8</v>
      </c>
      <c r="L282" s="16">
        <v>10.199999999999999</v>
      </c>
    </row>
    <row r="283" spans="1:12" ht="15" customHeight="1" x14ac:dyDescent="0.25">
      <c r="A283" s="36" t="s">
        <v>378</v>
      </c>
      <c r="B283" s="16">
        <v>72</v>
      </c>
      <c r="C283" s="16">
        <v>19.7</v>
      </c>
      <c r="D283" s="16">
        <v>6.4</v>
      </c>
      <c r="E283" s="16">
        <v>7.5</v>
      </c>
      <c r="F283" s="16">
        <v>4.7</v>
      </c>
      <c r="G283" s="16">
        <v>8.4</v>
      </c>
      <c r="H283" s="16">
        <v>8.4</v>
      </c>
      <c r="I283" s="16">
        <v>9.5</v>
      </c>
      <c r="J283" s="16">
        <v>1.8</v>
      </c>
      <c r="K283" s="16">
        <v>4.4000000000000004</v>
      </c>
      <c r="L283" s="16">
        <v>9.3000000000000007</v>
      </c>
    </row>
    <row r="284" spans="1:12" ht="15" customHeight="1" x14ac:dyDescent="0.25">
      <c r="A284" s="36" t="s">
        <v>379</v>
      </c>
      <c r="B284" s="16">
        <v>85.6</v>
      </c>
      <c r="C284" s="16">
        <v>21.1</v>
      </c>
      <c r="D284" s="16">
        <v>9.3000000000000007</v>
      </c>
      <c r="E284" s="16">
        <v>9</v>
      </c>
      <c r="F284" s="16">
        <v>6.7</v>
      </c>
      <c r="G284" s="16">
        <v>10</v>
      </c>
      <c r="H284" s="16">
        <v>9.4</v>
      </c>
      <c r="I284" s="16">
        <v>10.1</v>
      </c>
      <c r="J284" s="16">
        <v>2.2000000000000002</v>
      </c>
      <c r="K284" s="16">
        <v>4.2</v>
      </c>
      <c r="L284" s="16">
        <v>11.2</v>
      </c>
    </row>
    <row r="285" spans="1:12" ht="15" customHeight="1" x14ac:dyDescent="0.25">
      <c r="A285" s="36" t="s">
        <v>380</v>
      </c>
      <c r="B285" s="16">
        <v>77.900000000000006</v>
      </c>
      <c r="C285" s="16">
        <v>20.6</v>
      </c>
      <c r="D285" s="16">
        <v>8.8000000000000007</v>
      </c>
      <c r="E285" s="16">
        <v>8.8000000000000007</v>
      </c>
      <c r="F285" s="16">
        <v>5.3</v>
      </c>
      <c r="G285" s="16">
        <v>9.3000000000000007</v>
      </c>
      <c r="H285" s="16">
        <v>9</v>
      </c>
      <c r="I285" s="16">
        <v>5.9</v>
      </c>
      <c r="J285" s="16">
        <v>1.9</v>
      </c>
      <c r="K285" s="16">
        <v>5</v>
      </c>
      <c r="L285" s="16">
        <v>9.6999999999999993</v>
      </c>
    </row>
    <row r="286" spans="1:12" ht="15" customHeight="1" x14ac:dyDescent="0.25">
      <c r="A286" s="36" t="s">
        <v>381</v>
      </c>
      <c r="B286" s="16">
        <v>98.8</v>
      </c>
      <c r="C286" s="16">
        <v>26.1</v>
      </c>
      <c r="D286" s="16">
        <v>9.5</v>
      </c>
      <c r="E286" s="16">
        <v>10.1</v>
      </c>
      <c r="F286" s="16">
        <v>7.9</v>
      </c>
      <c r="G286" s="16">
        <v>10.4</v>
      </c>
      <c r="H286" s="16" t="s">
        <v>304</v>
      </c>
      <c r="I286" s="16">
        <v>5.0999999999999996</v>
      </c>
      <c r="J286" s="16">
        <v>2.5</v>
      </c>
      <c r="K286" s="16">
        <v>8.4</v>
      </c>
      <c r="L286" s="16">
        <v>13.5</v>
      </c>
    </row>
    <row r="287" spans="1:12" ht="15" customHeight="1" x14ac:dyDescent="0.25">
      <c r="A287" s="36" t="s">
        <v>382</v>
      </c>
      <c r="B287" s="16">
        <v>109.9</v>
      </c>
      <c r="C287" s="16">
        <v>30</v>
      </c>
      <c r="D287" s="16">
        <v>15.2</v>
      </c>
      <c r="E287" s="16">
        <v>12.6</v>
      </c>
      <c r="F287" s="16">
        <v>7.8</v>
      </c>
      <c r="G287" s="16">
        <v>10.1</v>
      </c>
      <c r="H287" s="16">
        <v>7.9</v>
      </c>
      <c r="I287" s="16">
        <v>3.1</v>
      </c>
      <c r="J287" s="16">
        <v>2.4</v>
      </c>
      <c r="K287" s="16">
        <v>11.5</v>
      </c>
      <c r="L287" s="16">
        <v>13.2</v>
      </c>
    </row>
    <row r="288" spans="1:12" ht="24" customHeight="1" x14ac:dyDescent="0.25">
      <c r="A288" s="26" t="s">
        <v>527</v>
      </c>
      <c r="B288" s="24" t="s">
        <v>20</v>
      </c>
      <c r="C288" s="24" t="s">
        <v>20</v>
      </c>
      <c r="D288" s="24" t="s">
        <v>20</v>
      </c>
      <c r="E288" s="24" t="s">
        <v>20</v>
      </c>
      <c r="F288" s="24" t="s">
        <v>20</v>
      </c>
      <c r="G288" s="24" t="s">
        <v>20</v>
      </c>
      <c r="H288" s="24" t="s">
        <v>20</v>
      </c>
      <c r="I288" s="24" t="s">
        <v>20</v>
      </c>
      <c r="J288" s="24" t="s">
        <v>20</v>
      </c>
      <c r="K288" s="24" t="s">
        <v>20</v>
      </c>
      <c r="L288" s="24" t="s">
        <v>20</v>
      </c>
    </row>
    <row r="289" spans="1:12" ht="15" customHeight="1" x14ac:dyDescent="0.25">
      <c r="A289" s="36" t="s">
        <v>525</v>
      </c>
      <c r="B289" s="16">
        <v>70</v>
      </c>
      <c r="C289" s="16">
        <v>19.3</v>
      </c>
      <c r="D289" s="16">
        <v>6.5</v>
      </c>
      <c r="E289" s="16">
        <v>5.9</v>
      </c>
      <c r="F289" s="16">
        <v>6.1</v>
      </c>
      <c r="G289" s="16">
        <v>7.6</v>
      </c>
      <c r="H289" s="16">
        <v>25.3</v>
      </c>
      <c r="I289" s="16">
        <v>15.9</v>
      </c>
      <c r="J289" s="16">
        <v>2.2000000000000002</v>
      </c>
      <c r="K289" s="16">
        <v>2.8</v>
      </c>
      <c r="L289" s="16">
        <v>8.8000000000000007</v>
      </c>
    </row>
    <row r="290" spans="1:12" ht="15" customHeight="1" x14ac:dyDescent="0.25">
      <c r="A290" s="36" t="s">
        <v>526</v>
      </c>
      <c r="B290" s="16">
        <v>71.7</v>
      </c>
      <c r="C290" s="16">
        <v>20</v>
      </c>
      <c r="D290" s="16">
        <v>6.9</v>
      </c>
      <c r="E290" s="16">
        <v>6</v>
      </c>
      <c r="F290" s="16">
        <v>5.2</v>
      </c>
      <c r="G290" s="16">
        <v>7.8</v>
      </c>
      <c r="H290" s="16">
        <v>17</v>
      </c>
      <c r="I290" s="16">
        <v>9.8000000000000007</v>
      </c>
      <c r="J290" s="16">
        <v>1.9</v>
      </c>
      <c r="K290" s="16">
        <v>2.8</v>
      </c>
      <c r="L290" s="16">
        <v>9.1999999999999993</v>
      </c>
    </row>
    <row r="291" spans="1:12" ht="15" customHeight="1" x14ac:dyDescent="0.25">
      <c r="A291" s="36" t="s">
        <v>377</v>
      </c>
      <c r="B291" s="16">
        <v>83.6</v>
      </c>
      <c r="C291" s="16">
        <v>19.399999999999999</v>
      </c>
      <c r="D291" s="16">
        <v>8.1999999999999993</v>
      </c>
      <c r="E291" s="16">
        <v>8.9</v>
      </c>
      <c r="F291" s="16">
        <v>7.4</v>
      </c>
      <c r="G291" s="16">
        <v>9.6999999999999993</v>
      </c>
      <c r="H291" s="16">
        <v>14.7</v>
      </c>
      <c r="I291" s="16">
        <v>9.5</v>
      </c>
      <c r="J291" s="16">
        <v>1.9</v>
      </c>
      <c r="K291" s="16">
        <v>3.9</v>
      </c>
      <c r="L291" s="16">
        <v>10.199999999999999</v>
      </c>
    </row>
    <row r="292" spans="1:12" ht="15" customHeight="1" x14ac:dyDescent="0.25">
      <c r="A292" s="36" t="s">
        <v>378</v>
      </c>
      <c r="B292" s="16">
        <v>86.1</v>
      </c>
      <c r="C292" s="16">
        <v>20.7</v>
      </c>
      <c r="D292" s="16">
        <v>10.1</v>
      </c>
      <c r="E292" s="16">
        <v>9.4</v>
      </c>
      <c r="F292" s="16">
        <v>8.1</v>
      </c>
      <c r="G292" s="16">
        <v>9</v>
      </c>
      <c r="H292" s="16">
        <v>10</v>
      </c>
      <c r="I292" s="16">
        <v>8.1</v>
      </c>
      <c r="J292" s="16">
        <v>2</v>
      </c>
      <c r="K292" s="16">
        <v>4.5999999999999996</v>
      </c>
      <c r="L292" s="16">
        <v>10.6</v>
      </c>
    </row>
    <row r="293" spans="1:12" ht="15" customHeight="1" x14ac:dyDescent="0.25">
      <c r="A293" s="36" t="s">
        <v>379</v>
      </c>
      <c r="B293" s="16">
        <v>94.1</v>
      </c>
      <c r="C293" s="16">
        <v>26.3</v>
      </c>
      <c r="D293" s="16">
        <v>8.5</v>
      </c>
      <c r="E293" s="16">
        <v>9.9</v>
      </c>
      <c r="F293" s="16">
        <v>7.2</v>
      </c>
      <c r="G293" s="16">
        <v>9.4</v>
      </c>
      <c r="H293" s="16">
        <v>14.3</v>
      </c>
      <c r="I293" s="16">
        <v>6.1</v>
      </c>
      <c r="J293" s="16">
        <v>2.6</v>
      </c>
      <c r="K293" s="16">
        <v>7.6</v>
      </c>
      <c r="L293" s="16">
        <v>11.5</v>
      </c>
    </row>
    <row r="294" spans="1:12" ht="15" customHeight="1" x14ac:dyDescent="0.25">
      <c r="A294" s="36" t="s">
        <v>380</v>
      </c>
      <c r="B294" s="16">
        <v>96.7</v>
      </c>
      <c r="C294" s="16">
        <v>29.4</v>
      </c>
      <c r="D294" s="16">
        <v>11.3</v>
      </c>
      <c r="E294" s="16">
        <v>10.1</v>
      </c>
      <c r="F294" s="16">
        <v>6.1</v>
      </c>
      <c r="G294" s="16">
        <v>9.8000000000000007</v>
      </c>
      <c r="H294" s="16">
        <v>4.3</v>
      </c>
      <c r="I294" s="16">
        <v>4.3</v>
      </c>
      <c r="J294" s="16">
        <v>2</v>
      </c>
      <c r="K294" s="16">
        <v>7.1</v>
      </c>
      <c r="L294" s="16">
        <v>16</v>
      </c>
    </row>
    <row r="295" spans="1:12" ht="15" customHeight="1" x14ac:dyDescent="0.25">
      <c r="A295" s="36" t="s">
        <v>381</v>
      </c>
      <c r="B295" s="16">
        <v>100.6</v>
      </c>
      <c r="C295" s="16">
        <v>29.3</v>
      </c>
      <c r="D295" s="16">
        <v>11.5</v>
      </c>
      <c r="E295" s="16">
        <v>11.1</v>
      </c>
      <c r="F295" s="16">
        <v>7.5</v>
      </c>
      <c r="G295" s="16">
        <v>9.6</v>
      </c>
      <c r="H295" s="16">
        <v>6.4</v>
      </c>
      <c r="I295" s="16">
        <v>3.4</v>
      </c>
      <c r="J295" s="16">
        <v>2.2999999999999998</v>
      </c>
      <c r="K295" s="16">
        <v>11.7</v>
      </c>
      <c r="L295" s="16">
        <v>12.6</v>
      </c>
    </row>
    <row r="296" spans="1:12" ht="15" customHeight="1" x14ac:dyDescent="0.25">
      <c r="A296" s="36" t="s">
        <v>382</v>
      </c>
      <c r="B296" s="16">
        <v>107.4</v>
      </c>
      <c r="C296" s="16">
        <v>26.9</v>
      </c>
      <c r="D296" s="16">
        <v>15.7</v>
      </c>
      <c r="E296" s="16">
        <v>13.1</v>
      </c>
      <c r="F296" s="16">
        <v>7.2</v>
      </c>
      <c r="G296" s="16">
        <v>10.3</v>
      </c>
      <c r="H296" s="16">
        <v>6.7</v>
      </c>
      <c r="I296" s="16">
        <v>3.3</v>
      </c>
      <c r="J296" s="16">
        <v>2.7</v>
      </c>
      <c r="K296" s="16">
        <v>10.8</v>
      </c>
      <c r="L296" s="16">
        <v>13.4</v>
      </c>
    </row>
    <row r="297" spans="1:12" ht="24" customHeight="1" x14ac:dyDescent="0.25">
      <c r="A297" s="26" t="s">
        <v>528</v>
      </c>
      <c r="B297" s="24" t="s">
        <v>20</v>
      </c>
      <c r="C297" s="24" t="s">
        <v>20</v>
      </c>
      <c r="D297" s="24" t="s">
        <v>20</v>
      </c>
      <c r="E297" s="24" t="s">
        <v>20</v>
      </c>
      <c r="F297" s="24" t="s">
        <v>20</v>
      </c>
      <c r="G297" s="24" t="s">
        <v>20</v>
      </c>
      <c r="H297" s="24" t="s">
        <v>20</v>
      </c>
      <c r="I297" s="24" t="s">
        <v>20</v>
      </c>
      <c r="J297" s="24" t="s">
        <v>20</v>
      </c>
      <c r="K297" s="24" t="s">
        <v>20</v>
      </c>
      <c r="L297" s="24" t="s">
        <v>20</v>
      </c>
    </row>
    <row r="298" spans="1:12" ht="15" customHeight="1" x14ac:dyDescent="0.25">
      <c r="A298" s="36" t="s">
        <v>525</v>
      </c>
      <c r="B298" s="16">
        <v>69.2</v>
      </c>
      <c r="C298" s="16">
        <v>21.7</v>
      </c>
      <c r="D298" s="16">
        <v>7</v>
      </c>
      <c r="E298" s="16">
        <v>5.9</v>
      </c>
      <c r="F298" s="16">
        <v>6.4</v>
      </c>
      <c r="G298" s="16">
        <v>7.5</v>
      </c>
      <c r="H298" s="16">
        <v>18.600000000000001</v>
      </c>
      <c r="I298" s="16">
        <v>10.3</v>
      </c>
      <c r="J298" s="16">
        <v>2.1</v>
      </c>
      <c r="K298" s="16">
        <v>2.5</v>
      </c>
      <c r="L298" s="16">
        <v>9.3000000000000007</v>
      </c>
    </row>
    <row r="299" spans="1:12" ht="15" customHeight="1" x14ac:dyDescent="0.25">
      <c r="A299" s="36" t="s">
        <v>526</v>
      </c>
      <c r="B299" s="16">
        <v>79.7</v>
      </c>
      <c r="C299" s="16">
        <v>20</v>
      </c>
      <c r="D299" s="16">
        <v>7.5</v>
      </c>
      <c r="E299" s="16">
        <v>7.8</v>
      </c>
      <c r="F299" s="16">
        <v>6.3</v>
      </c>
      <c r="G299" s="16">
        <v>8.6999999999999993</v>
      </c>
      <c r="H299" s="16">
        <v>12.2</v>
      </c>
      <c r="I299" s="16">
        <v>9.8000000000000007</v>
      </c>
      <c r="J299" s="16">
        <v>2</v>
      </c>
      <c r="K299" s="16">
        <v>4</v>
      </c>
      <c r="L299" s="16">
        <v>10.1</v>
      </c>
    </row>
    <row r="300" spans="1:12" ht="15" customHeight="1" x14ac:dyDescent="0.25">
      <c r="A300" s="36" t="s">
        <v>377</v>
      </c>
      <c r="B300" s="16">
        <v>90.5</v>
      </c>
      <c r="C300" s="16">
        <v>22.6</v>
      </c>
      <c r="D300" s="16">
        <v>9</v>
      </c>
      <c r="E300" s="16">
        <v>9.5</v>
      </c>
      <c r="F300" s="16">
        <v>6.5</v>
      </c>
      <c r="G300" s="16">
        <v>9.4</v>
      </c>
      <c r="H300" s="16">
        <v>13</v>
      </c>
      <c r="I300" s="16">
        <v>9.1999999999999993</v>
      </c>
      <c r="J300" s="16">
        <v>2</v>
      </c>
      <c r="K300" s="16">
        <v>5.6</v>
      </c>
      <c r="L300" s="16">
        <v>10.7</v>
      </c>
    </row>
    <row r="301" spans="1:12" ht="15" customHeight="1" x14ac:dyDescent="0.25">
      <c r="A301" s="36" t="s">
        <v>378</v>
      </c>
      <c r="B301" s="16">
        <v>103.8</v>
      </c>
      <c r="C301" s="16">
        <v>24.8</v>
      </c>
      <c r="D301" s="16">
        <v>13.4</v>
      </c>
      <c r="E301" s="16">
        <v>13</v>
      </c>
      <c r="F301" s="16">
        <v>5.2</v>
      </c>
      <c r="G301" s="16">
        <v>11</v>
      </c>
      <c r="H301" s="16" t="s">
        <v>304</v>
      </c>
      <c r="I301" s="16">
        <v>6.3</v>
      </c>
      <c r="J301" s="16">
        <v>2.8</v>
      </c>
      <c r="K301" s="16">
        <v>8.9</v>
      </c>
      <c r="L301" s="16">
        <v>13.5</v>
      </c>
    </row>
    <row r="302" spans="1:12" ht="15" customHeight="1" x14ac:dyDescent="0.25">
      <c r="A302" s="36" t="s">
        <v>379</v>
      </c>
      <c r="B302" s="16">
        <v>105.5</v>
      </c>
      <c r="C302" s="16">
        <v>30.8</v>
      </c>
      <c r="D302" s="16">
        <v>14.3</v>
      </c>
      <c r="E302" s="16">
        <v>11.9</v>
      </c>
      <c r="F302" s="16">
        <v>7.1</v>
      </c>
      <c r="G302" s="16">
        <v>10.5</v>
      </c>
      <c r="H302" s="16">
        <v>7</v>
      </c>
      <c r="I302" s="16">
        <v>3.6</v>
      </c>
      <c r="J302" s="16">
        <v>2.4</v>
      </c>
      <c r="K302" s="16">
        <v>9.6</v>
      </c>
      <c r="L302" s="16">
        <v>12.8</v>
      </c>
    </row>
    <row r="303" spans="1:12" ht="15" customHeight="1" x14ac:dyDescent="0.25">
      <c r="A303" s="36" t="s">
        <v>529</v>
      </c>
      <c r="B303" s="16">
        <v>143.6</v>
      </c>
      <c r="C303" s="16">
        <v>34.9</v>
      </c>
      <c r="D303" s="16">
        <v>18.399999999999999</v>
      </c>
      <c r="E303" s="16">
        <v>14.5</v>
      </c>
      <c r="F303" s="16">
        <v>10.9</v>
      </c>
      <c r="G303" s="16">
        <v>11.9</v>
      </c>
      <c r="H303" s="16">
        <v>12.5</v>
      </c>
      <c r="I303" s="16">
        <v>4.0999999999999996</v>
      </c>
      <c r="J303" s="16">
        <v>2.7</v>
      </c>
      <c r="K303" s="16">
        <v>23.3</v>
      </c>
      <c r="L303" s="16">
        <v>16.7</v>
      </c>
    </row>
    <row r="304" spans="1:12" ht="24" customHeight="1" x14ac:dyDescent="0.25">
      <c r="A304" s="26" t="s">
        <v>530</v>
      </c>
      <c r="B304" s="24" t="s">
        <v>20</v>
      </c>
      <c r="C304" s="24" t="s">
        <v>20</v>
      </c>
      <c r="D304" s="24" t="s">
        <v>20</v>
      </c>
      <c r="E304" s="24" t="s">
        <v>20</v>
      </c>
      <c r="F304" s="24" t="s">
        <v>20</v>
      </c>
      <c r="G304" s="24" t="s">
        <v>20</v>
      </c>
      <c r="H304" s="24" t="s">
        <v>20</v>
      </c>
      <c r="I304" s="24" t="s">
        <v>20</v>
      </c>
      <c r="J304" s="24" t="s">
        <v>20</v>
      </c>
      <c r="K304" s="24" t="s">
        <v>20</v>
      </c>
      <c r="L304" s="24" t="s">
        <v>20</v>
      </c>
    </row>
    <row r="305" spans="1:12" ht="15" customHeight="1" x14ac:dyDescent="0.25">
      <c r="A305" s="36" t="s">
        <v>525</v>
      </c>
      <c r="B305" s="16">
        <v>72.400000000000006</v>
      </c>
      <c r="C305" s="16">
        <v>19.2</v>
      </c>
      <c r="D305" s="16">
        <v>7.2</v>
      </c>
      <c r="E305" s="16">
        <v>6.1</v>
      </c>
      <c r="F305" s="16">
        <v>7.3</v>
      </c>
      <c r="G305" s="16">
        <v>7.6</v>
      </c>
      <c r="H305" s="16">
        <v>28.3</v>
      </c>
      <c r="I305" s="16">
        <v>15.3</v>
      </c>
      <c r="J305" s="16">
        <v>1.9</v>
      </c>
      <c r="K305" s="16">
        <v>3.1</v>
      </c>
      <c r="L305" s="16">
        <v>8.6999999999999993</v>
      </c>
    </row>
    <row r="306" spans="1:12" ht="15" customHeight="1" x14ac:dyDescent="0.25">
      <c r="A306" s="36" t="s">
        <v>364</v>
      </c>
      <c r="B306" s="16">
        <v>70.400000000000006</v>
      </c>
      <c r="C306" s="16">
        <v>20.3</v>
      </c>
      <c r="D306" s="16">
        <v>6.3</v>
      </c>
      <c r="E306" s="16">
        <v>6</v>
      </c>
      <c r="F306" s="16">
        <v>5.5</v>
      </c>
      <c r="G306" s="16">
        <v>7.4</v>
      </c>
      <c r="H306" s="16">
        <v>11.6</v>
      </c>
      <c r="I306" s="16">
        <v>9.3000000000000007</v>
      </c>
      <c r="J306" s="16">
        <v>1.8</v>
      </c>
      <c r="K306" s="16">
        <v>2.9</v>
      </c>
      <c r="L306" s="16">
        <v>9</v>
      </c>
    </row>
    <row r="307" spans="1:12" ht="15" customHeight="1" x14ac:dyDescent="0.25">
      <c r="A307" s="36" t="s">
        <v>531</v>
      </c>
      <c r="B307" s="16">
        <v>78.599999999999994</v>
      </c>
      <c r="C307" s="16">
        <v>21.7</v>
      </c>
      <c r="D307" s="16">
        <v>7.9</v>
      </c>
      <c r="E307" s="16">
        <v>8.1999999999999993</v>
      </c>
      <c r="F307" s="16">
        <v>5.0999999999999996</v>
      </c>
      <c r="G307" s="16">
        <v>8.8000000000000007</v>
      </c>
      <c r="H307" s="16">
        <v>7.1</v>
      </c>
      <c r="I307" s="16">
        <v>7.3</v>
      </c>
      <c r="J307" s="16">
        <v>2.2000000000000002</v>
      </c>
      <c r="K307" s="16">
        <v>5.2</v>
      </c>
      <c r="L307" s="16">
        <v>10.4</v>
      </c>
    </row>
    <row r="308" spans="1:12" ht="15" customHeight="1" x14ac:dyDescent="0.25">
      <c r="A308" s="36" t="s">
        <v>377</v>
      </c>
      <c r="B308" s="16">
        <v>88.5</v>
      </c>
      <c r="C308" s="16">
        <v>21.5</v>
      </c>
      <c r="D308" s="16">
        <v>9.1999999999999993</v>
      </c>
      <c r="E308" s="16">
        <v>9.5</v>
      </c>
      <c r="F308" s="16">
        <v>5.7</v>
      </c>
      <c r="G308" s="16">
        <v>10.3</v>
      </c>
      <c r="H308" s="16">
        <v>10.5</v>
      </c>
      <c r="I308" s="16">
        <v>6.8</v>
      </c>
      <c r="J308" s="16">
        <v>1.9</v>
      </c>
      <c r="K308" s="16">
        <v>7.5</v>
      </c>
      <c r="L308" s="16">
        <v>10.9</v>
      </c>
    </row>
    <row r="309" spans="1:12" ht="15" customHeight="1" x14ac:dyDescent="0.25">
      <c r="A309" s="36" t="s">
        <v>532</v>
      </c>
      <c r="B309" s="16">
        <v>117.3</v>
      </c>
      <c r="C309" s="16">
        <v>31.4</v>
      </c>
      <c r="D309" s="16">
        <v>15.2</v>
      </c>
      <c r="E309" s="16">
        <v>13.4</v>
      </c>
      <c r="F309" s="16">
        <v>9.1999999999999993</v>
      </c>
      <c r="G309" s="16">
        <v>11</v>
      </c>
      <c r="H309" s="16">
        <v>12.4</v>
      </c>
      <c r="I309" s="16">
        <v>3.9</v>
      </c>
      <c r="J309" s="16">
        <v>3</v>
      </c>
      <c r="K309" s="16">
        <v>9.5</v>
      </c>
      <c r="L309" s="16">
        <v>15.7</v>
      </c>
    </row>
    <row r="310" spans="1:12" ht="24" customHeight="1" x14ac:dyDescent="0.25">
      <c r="A310" s="26" t="s">
        <v>533</v>
      </c>
      <c r="B310" s="24" t="s">
        <v>20</v>
      </c>
      <c r="C310" s="24" t="s">
        <v>20</v>
      </c>
      <c r="D310" s="24" t="s">
        <v>20</v>
      </c>
      <c r="E310" s="24" t="s">
        <v>20</v>
      </c>
      <c r="F310" s="24" t="s">
        <v>20</v>
      </c>
      <c r="G310" s="24" t="s">
        <v>20</v>
      </c>
      <c r="H310" s="24" t="s">
        <v>20</v>
      </c>
      <c r="I310" s="24" t="s">
        <v>20</v>
      </c>
      <c r="J310" s="24" t="s">
        <v>20</v>
      </c>
      <c r="K310" s="24" t="s">
        <v>20</v>
      </c>
      <c r="L310" s="24" t="s">
        <v>20</v>
      </c>
    </row>
    <row r="311" spans="1:12" ht="15" customHeight="1" x14ac:dyDescent="0.25">
      <c r="A311" s="36" t="s">
        <v>525</v>
      </c>
      <c r="B311" s="16">
        <v>54.9</v>
      </c>
      <c r="C311" s="16">
        <v>18.899999999999999</v>
      </c>
      <c r="D311" s="16">
        <v>5.0999999999999996</v>
      </c>
      <c r="E311" s="16">
        <v>4.9000000000000004</v>
      </c>
      <c r="F311" s="16">
        <v>3</v>
      </c>
      <c r="G311" s="16">
        <v>6.9</v>
      </c>
      <c r="H311" s="16">
        <v>17</v>
      </c>
      <c r="I311" s="16">
        <v>9.3000000000000007</v>
      </c>
      <c r="J311" s="16">
        <v>0.8</v>
      </c>
      <c r="K311" s="16">
        <v>4.2</v>
      </c>
      <c r="L311" s="16">
        <v>8.3000000000000007</v>
      </c>
    </row>
    <row r="312" spans="1:12" ht="15" customHeight="1" x14ac:dyDescent="0.25">
      <c r="A312" s="36" t="s">
        <v>364</v>
      </c>
      <c r="B312" s="16">
        <v>69.8</v>
      </c>
      <c r="C312" s="16">
        <v>22.3</v>
      </c>
      <c r="D312" s="16">
        <v>5.7</v>
      </c>
      <c r="E312" s="16">
        <v>6</v>
      </c>
      <c r="F312" s="16">
        <v>4.5</v>
      </c>
      <c r="G312" s="16">
        <v>7.5</v>
      </c>
      <c r="H312" s="16">
        <v>17.100000000000001</v>
      </c>
      <c r="I312" s="16">
        <v>9.6</v>
      </c>
      <c r="J312" s="16">
        <v>1.3</v>
      </c>
      <c r="K312" s="16">
        <v>3.4</v>
      </c>
      <c r="L312" s="16">
        <v>8.3000000000000007</v>
      </c>
    </row>
    <row r="313" spans="1:12" ht="15" customHeight="1" x14ac:dyDescent="0.25">
      <c r="A313" s="36" t="s">
        <v>531</v>
      </c>
      <c r="B313" s="16">
        <v>79.599999999999994</v>
      </c>
      <c r="C313" s="16">
        <v>22.4</v>
      </c>
      <c r="D313" s="16">
        <v>7.8</v>
      </c>
      <c r="E313" s="16">
        <v>7.6</v>
      </c>
      <c r="F313" s="16">
        <v>4</v>
      </c>
      <c r="G313" s="16">
        <v>8.9</v>
      </c>
      <c r="H313" s="16">
        <v>15.5</v>
      </c>
      <c r="I313" s="16">
        <v>9.1999999999999993</v>
      </c>
      <c r="J313" s="16">
        <v>1.6</v>
      </c>
      <c r="K313" s="16">
        <v>4.2</v>
      </c>
      <c r="L313" s="16">
        <v>11.3</v>
      </c>
    </row>
    <row r="314" spans="1:12" ht="15" customHeight="1" x14ac:dyDescent="0.25">
      <c r="A314" s="36" t="s">
        <v>377</v>
      </c>
      <c r="B314" s="16">
        <v>95.3</v>
      </c>
      <c r="C314" s="16">
        <v>22.1</v>
      </c>
      <c r="D314" s="16">
        <v>10.1</v>
      </c>
      <c r="E314" s="16">
        <v>9.9</v>
      </c>
      <c r="F314" s="16">
        <v>5.6</v>
      </c>
      <c r="G314" s="16">
        <v>9.6</v>
      </c>
      <c r="H314" s="16">
        <v>15.5</v>
      </c>
      <c r="I314" s="16">
        <v>11.8</v>
      </c>
      <c r="J314" s="16">
        <v>2</v>
      </c>
      <c r="K314" s="16">
        <v>7.3</v>
      </c>
      <c r="L314" s="16">
        <v>10.7</v>
      </c>
    </row>
    <row r="315" spans="1:12" ht="15" customHeight="1" x14ac:dyDescent="0.25">
      <c r="A315" s="36" t="s">
        <v>378</v>
      </c>
      <c r="B315" s="16">
        <v>99.1</v>
      </c>
      <c r="C315" s="16">
        <v>23.7</v>
      </c>
      <c r="D315" s="16">
        <v>10.9</v>
      </c>
      <c r="E315" s="16">
        <v>11.1</v>
      </c>
      <c r="F315" s="16">
        <v>7.2</v>
      </c>
      <c r="G315" s="16">
        <v>10.3</v>
      </c>
      <c r="H315" s="16">
        <v>14.6</v>
      </c>
      <c r="I315" s="16">
        <v>9.8000000000000007</v>
      </c>
      <c r="J315" s="16">
        <v>2</v>
      </c>
      <c r="K315" s="16">
        <v>6.7</v>
      </c>
      <c r="L315" s="16">
        <v>10.9</v>
      </c>
    </row>
    <row r="316" spans="1:12" ht="15" customHeight="1" x14ac:dyDescent="0.25">
      <c r="A316" s="36" t="s">
        <v>379</v>
      </c>
      <c r="B316" s="16">
        <v>89</v>
      </c>
      <c r="C316" s="16">
        <v>19.399999999999999</v>
      </c>
      <c r="D316" s="16">
        <v>10.4</v>
      </c>
      <c r="E316" s="16">
        <v>10.6</v>
      </c>
      <c r="F316" s="16">
        <v>6.3</v>
      </c>
      <c r="G316" s="16">
        <v>10</v>
      </c>
      <c r="H316" s="16">
        <v>7.2</v>
      </c>
      <c r="I316" s="16">
        <v>9.5</v>
      </c>
      <c r="J316" s="16">
        <v>2.6</v>
      </c>
      <c r="K316" s="16">
        <v>5.8</v>
      </c>
      <c r="L316" s="16">
        <v>10.4</v>
      </c>
    </row>
    <row r="317" spans="1:12" ht="15" customHeight="1" x14ac:dyDescent="0.25">
      <c r="A317" s="36" t="s">
        <v>380</v>
      </c>
      <c r="B317" s="16">
        <v>98.6</v>
      </c>
      <c r="C317" s="16">
        <v>24.5</v>
      </c>
      <c r="D317" s="16">
        <v>10.9</v>
      </c>
      <c r="E317" s="16">
        <v>9.9</v>
      </c>
      <c r="F317" s="16">
        <v>10</v>
      </c>
      <c r="G317" s="16">
        <v>9.9</v>
      </c>
      <c r="H317" s="16">
        <v>5.9</v>
      </c>
      <c r="I317" s="16">
        <v>6.7</v>
      </c>
      <c r="J317" s="16">
        <v>4.3</v>
      </c>
      <c r="K317" s="16">
        <v>8.6999999999999993</v>
      </c>
      <c r="L317" s="16">
        <v>11.9</v>
      </c>
    </row>
    <row r="318" spans="1:12" ht="15" customHeight="1" x14ac:dyDescent="0.25">
      <c r="A318" s="36" t="s">
        <v>534</v>
      </c>
      <c r="B318" s="16">
        <v>133.4</v>
      </c>
      <c r="C318" s="16">
        <v>31.1</v>
      </c>
      <c r="D318" s="16">
        <v>15.7</v>
      </c>
      <c r="E318" s="16">
        <v>11.5</v>
      </c>
      <c r="F318" s="16">
        <v>21</v>
      </c>
      <c r="G318" s="16">
        <v>9.6</v>
      </c>
      <c r="H318" s="16">
        <v>17.100000000000001</v>
      </c>
      <c r="I318" s="16">
        <v>5.5</v>
      </c>
      <c r="J318" s="16">
        <v>6.1</v>
      </c>
      <c r="K318" s="16">
        <v>4.9000000000000004</v>
      </c>
      <c r="L318" s="16">
        <v>16.3</v>
      </c>
    </row>
    <row r="319" spans="1:12" ht="45.95" customHeight="1" x14ac:dyDescent="0.25">
      <c r="A319" s="26" t="s">
        <v>535</v>
      </c>
      <c r="B319" s="24" t="s">
        <v>20</v>
      </c>
      <c r="C319" s="24" t="s">
        <v>20</v>
      </c>
      <c r="D319" s="24" t="s">
        <v>20</v>
      </c>
      <c r="E319" s="24" t="s">
        <v>20</v>
      </c>
      <c r="F319" s="24" t="s">
        <v>20</v>
      </c>
      <c r="G319" s="24" t="s">
        <v>20</v>
      </c>
      <c r="H319" s="24" t="s">
        <v>20</v>
      </c>
      <c r="I319" s="24" t="s">
        <v>20</v>
      </c>
      <c r="J319" s="24" t="s">
        <v>20</v>
      </c>
      <c r="K319" s="24" t="s">
        <v>20</v>
      </c>
      <c r="L319" s="24" t="s">
        <v>20</v>
      </c>
    </row>
    <row r="320" spans="1:12" ht="15" customHeight="1" x14ac:dyDescent="0.25">
      <c r="A320" s="36" t="s">
        <v>536</v>
      </c>
      <c r="B320" s="16">
        <v>112.5</v>
      </c>
      <c r="C320" s="16">
        <v>28.1</v>
      </c>
      <c r="D320" s="16">
        <v>13.3</v>
      </c>
      <c r="E320" s="16">
        <v>10</v>
      </c>
      <c r="F320" s="16">
        <v>8.1999999999999993</v>
      </c>
      <c r="G320" s="16">
        <v>9.4</v>
      </c>
      <c r="H320" s="16">
        <v>12.5</v>
      </c>
      <c r="I320" s="16">
        <v>13.3</v>
      </c>
      <c r="J320" s="16">
        <v>2.6</v>
      </c>
      <c r="K320" s="16">
        <v>5.2</v>
      </c>
      <c r="L320" s="16">
        <v>12.4</v>
      </c>
    </row>
    <row r="321" spans="1:12" ht="15" customHeight="1" x14ac:dyDescent="0.25">
      <c r="A321" s="36" t="s">
        <v>537</v>
      </c>
      <c r="B321" s="16">
        <v>123.2</v>
      </c>
      <c r="C321" s="16">
        <v>22.9</v>
      </c>
      <c r="D321" s="16">
        <v>12.8</v>
      </c>
      <c r="E321" s="16">
        <v>12.4</v>
      </c>
      <c r="F321" s="16">
        <v>9.5</v>
      </c>
      <c r="G321" s="16">
        <v>11.6</v>
      </c>
      <c r="H321" s="16">
        <v>14.6</v>
      </c>
      <c r="I321" s="16">
        <v>20.6</v>
      </c>
      <c r="J321" s="16">
        <v>3</v>
      </c>
      <c r="K321" s="16">
        <v>4.4000000000000004</v>
      </c>
      <c r="L321" s="16">
        <v>13</v>
      </c>
    </row>
    <row r="322" spans="1:12" ht="15" customHeight="1" x14ac:dyDescent="0.25">
      <c r="A322" s="36" t="s">
        <v>538</v>
      </c>
      <c r="B322" s="16">
        <v>106.7</v>
      </c>
      <c r="C322" s="16">
        <v>26.9</v>
      </c>
      <c r="D322" s="16">
        <v>12.9</v>
      </c>
      <c r="E322" s="16">
        <v>10.199999999999999</v>
      </c>
      <c r="F322" s="16">
        <v>10.8</v>
      </c>
      <c r="G322" s="16">
        <v>9.1</v>
      </c>
      <c r="H322" s="16">
        <v>11.3</v>
      </c>
      <c r="I322" s="16">
        <v>6.9</v>
      </c>
      <c r="J322" s="16">
        <v>2.7</v>
      </c>
      <c r="K322" s="16">
        <v>5.7</v>
      </c>
      <c r="L322" s="16">
        <v>11.9</v>
      </c>
    </row>
    <row r="323" spans="1:12" ht="27.95" customHeight="1" x14ac:dyDescent="0.25">
      <c r="A323" s="36" t="s">
        <v>539</v>
      </c>
      <c r="B323" s="16">
        <v>111.4</v>
      </c>
      <c r="C323" s="16">
        <v>26.8</v>
      </c>
      <c r="D323" s="16">
        <v>12</v>
      </c>
      <c r="E323" s="16">
        <v>9.6999999999999993</v>
      </c>
      <c r="F323" s="16">
        <v>12.2</v>
      </c>
      <c r="G323" s="16">
        <v>8.8000000000000007</v>
      </c>
      <c r="H323" s="16">
        <v>12</v>
      </c>
      <c r="I323" s="16">
        <v>12.4</v>
      </c>
      <c r="J323" s="16">
        <v>2.9</v>
      </c>
      <c r="K323" s="16">
        <v>4</v>
      </c>
      <c r="L323" s="16">
        <v>12.2</v>
      </c>
    </row>
    <row r="324" spans="1:12" ht="15" customHeight="1" x14ac:dyDescent="0.25">
      <c r="A324" s="36" t="s">
        <v>540</v>
      </c>
      <c r="B324" s="16">
        <v>84.5</v>
      </c>
      <c r="C324" s="16">
        <v>23.3</v>
      </c>
      <c r="D324" s="16">
        <v>9.6999999999999993</v>
      </c>
      <c r="E324" s="16">
        <v>7.5</v>
      </c>
      <c r="F324" s="16">
        <v>6.6</v>
      </c>
      <c r="G324" s="16">
        <v>7.3</v>
      </c>
      <c r="H324" s="16">
        <v>7.6</v>
      </c>
      <c r="I324" s="16">
        <v>7.7</v>
      </c>
      <c r="J324" s="16">
        <v>2.4</v>
      </c>
      <c r="K324" s="16">
        <v>4</v>
      </c>
      <c r="L324" s="16">
        <v>10.5</v>
      </c>
    </row>
    <row r="325" spans="1:12" ht="33.950000000000003" customHeight="1" x14ac:dyDescent="0.25">
      <c r="A325" s="26" t="s">
        <v>541</v>
      </c>
      <c r="B325" s="24" t="s">
        <v>20</v>
      </c>
      <c r="C325" s="24" t="s">
        <v>20</v>
      </c>
      <c r="D325" s="24" t="s">
        <v>20</v>
      </c>
      <c r="E325" s="24" t="s">
        <v>20</v>
      </c>
      <c r="F325" s="24" t="s">
        <v>20</v>
      </c>
      <c r="G325" s="24" t="s">
        <v>20</v>
      </c>
      <c r="H325" s="24" t="s">
        <v>20</v>
      </c>
      <c r="I325" s="24" t="s">
        <v>20</v>
      </c>
      <c r="J325" s="24" t="s">
        <v>20</v>
      </c>
      <c r="K325" s="24" t="s">
        <v>20</v>
      </c>
      <c r="L325" s="24" t="s">
        <v>20</v>
      </c>
    </row>
    <row r="326" spans="1:12" ht="15" customHeight="1" x14ac:dyDescent="0.25">
      <c r="A326" s="36" t="s">
        <v>542</v>
      </c>
      <c r="B326" s="16">
        <v>122.1</v>
      </c>
      <c r="C326" s="16">
        <v>31.5</v>
      </c>
      <c r="D326" s="16">
        <v>17.3</v>
      </c>
      <c r="E326" s="16">
        <v>12.7</v>
      </c>
      <c r="F326" s="16">
        <v>8.1</v>
      </c>
      <c r="G326" s="16">
        <v>11.2</v>
      </c>
      <c r="H326" s="16">
        <v>13.9</v>
      </c>
      <c r="I326" s="16">
        <v>4.3</v>
      </c>
      <c r="J326" s="16">
        <v>2.8</v>
      </c>
      <c r="K326" s="16">
        <v>13.6</v>
      </c>
      <c r="L326" s="16">
        <v>14.7</v>
      </c>
    </row>
    <row r="327" spans="1:12" ht="15" customHeight="1" x14ac:dyDescent="0.25">
      <c r="A327" s="36" t="s">
        <v>543</v>
      </c>
      <c r="B327" s="16">
        <v>95.7</v>
      </c>
      <c r="C327" s="16">
        <v>24.7</v>
      </c>
      <c r="D327" s="16">
        <v>12</v>
      </c>
      <c r="E327" s="16">
        <v>10</v>
      </c>
      <c r="F327" s="16">
        <v>6.7</v>
      </c>
      <c r="G327" s="16">
        <v>9.8000000000000007</v>
      </c>
      <c r="H327" s="16">
        <v>10.199999999999999</v>
      </c>
      <c r="I327" s="16">
        <v>7.1</v>
      </c>
      <c r="J327" s="16">
        <v>2.2000000000000002</v>
      </c>
      <c r="K327" s="16">
        <v>6.9</v>
      </c>
      <c r="L327" s="16">
        <v>11.1</v>
      </c>
    </row>
    <row r="328" spans="1:12" ht="15" customHeight="1" x14ac:dyDescent="0.25">
      <c r="A328" s="36" t="s">
        <v>544</v>
      </c>
      <c r="B328" s="16">
        <v>88.9</v>
      </c>
      <c r="C328" s="16">
        <v>26.5</v>
      </c>
      <c r="D328" s="16">
        <v>10.1</v>
      </c>
      <c r="E328" s="16">
        <v>7.9</v>
      </c>
      <c r="F328" s="16">
        <v>8.6</v>
      </c>
      <c r="G328" s="16">
        <v>7.7</v>
      </c>
      <c r="H328" s="16">
        <v>8.4</v>
      </c>
      <c r="I328" s="16">
        <v>5.7</v>
      </c>
      <c r="J328" s="16">
        <v>2.5</v>
      </c>
      <c r="K328" s="16">
        <v>5.5</v>
      </c>
      <c r="L328" s="16">
        <v>9.9</v>
      </c>
    </row>
    <row r="329" spans="1:12" ht="33.950000000000003" customHeight="1" x14ac:dyDescent="0.25">
      <c r="A329" s="26" t="s">
        <v>545</v>
      </c>
      <c r="B329" s="24" t="s">
        <v>20</v>
      </c>
      <c r="C329" s="24" t="s">
        <v>20</v>
      </c>
      <c r="D329" s="24" t="s">
        <v>20</v>
      </c>
      <c r="E329" s="24" t="s">
        <v>20</v>
      </c>
      <c r="F329" s="24" t="s">
        <v>20</v>
      </c>
      <c r="G329" s="24" t="s">
        <v>20</v>
      </c>
      <c r="H329" s="24" t="s">
        <v>20</v>
      </c>
      <c r="I329" s="24" t="s">
        <v>20</v>
      </c>
      <c r="J329" s="24" t="s">
        <v>20</v>
      </c>
      <c r="K329" s="24" t="s">
        <v>20</v>
      </c>
      <c r="L329" s="24" t="s">
        <v>20</v>
      </c>
    </row>
    <row r="330" spans="1:12" ht="15" customHeight="1" x14ac:dyDescent="0.25">
      <c r="A330" s="36" t="s">
        <v>546</v>
      </c>
      <c r="B330" s="16">
        <v>102.2</v>
      </c>
      <c r="C330" s="16">
        <v>27.2</v>
      </c>
      <c r="D330" s="16">
        <v>10.199999999999999</v>
      </c>
      <c r="E330" s="16">
        <v>11.1</v>
      </c>
      <c r="F330" s="16">
        <v>7.3</v>
      </c>
      <c r="G330" s="16">
        <v>10.199999999999999</v>
      </c>
      <c r="H330" s="16">
        <v>12.9</v>
      </c>
      <c r="I330" s="16">
        <v>8.3000000000000007</v>
      </c>
      <c r="J330" s="16">
        <v>2.2000000000000002</v>
      </c>
      <c r="K330" s="16">
        <v>6.5</v>
      </c>
      <c r="L330" s="16">
        <v>13.3</v>
      </c>
    </row>
    <row r="331" spans="1:12" ht="15" customHeight="1" x14ac:dyDescent="0.25">
      <c r="A331" s="36" t="s">
        <v>547</v>
      </c>
      <c r="B331" s="16">
        <v>89.6</v>
      </c>
      <c r="C331" s="16">
        <v>23</v>
      </c>
      <c r="D331" s="16">
        <v>9.3000000000000007</v>
      </c>
      <c r="E331" s="16">
        <v>9</v>
      </c>
      <c r="F331" s="16">
        <v>6.8</v>
      </c>
      <c r="G331" s="16">
        <v>9.3000000000000007</v>
      </c>
      <c r="H331" s="16">
        <v>13.6</v>
      </c>
      <c r="I331" s="16">
        <v>9.1999999999999993</v>
      </c>
      <c r="J331" s="16">
        <v>2.2000000000000002</v>
      </c>
      <c r="K331" s="16">
        <v>5.6</v>
      </c>
      <c r="L331" s="16">
        <v>11.3</v>
      </c>
    </row>
    <row r="332" spans="1:12" ht="15" customHeight="1" x14ac:dyDescent="0.25">
      <c r="A332" s="36" t="s">
        <v>576</v>
      </c>
      <c r="B332" s="16">
        <v>100.1</v>
      </c>
      <c r="C332" s="16">
        <v>24.7</v>
      </c>
      <c r="D332" s="16">
        <v>11.4</v>
      </c>
      <c r="E332" s="16">
        <v>10.9</v>
      </c>
      <c r="F332" s="16">
        <v>7.2</v>
      </c>
      <c r="G332" s="16">
        <v>10.3</v>
      </c>
      <c r="H332" s="16">
        <v>10.8</v>
      </c>
      <c r="I332" s="16">
        <v>8.9</v>
      </c>
      <c r="J332" s="16">
        <v>2.2000000000000002</v>
      </c>
      <c r="K332" s="16">
        <v>6.9</v>
      </c>
      <c r="L332" s="16">
        <v>13.3</v>
      </c>
    </row>
    <row r="333" spans="1:12" ht="45.95" customHeight="1" x14ac:dyDescent="0.25">
      <c r="A333" s="26" t="s">
        <v>549</v>
      </c>
      <c r="B333" s="24" t="s">
        <v>20</v>
      </c>
      <c r="C333" s="24" t="s">
        <v>20</v>
      </c>
      <c r="D333" s="24" t="s">
        <v>20</v>
      </c>
      <c r="E333" s="24" t="s">
        <v>20</v>
      </c>
      <c r="F333" s="24" t="s">
        <v>20</v>
      </c>
      <c r="G333" s="24" t="s">
        <v>20</v>
      </c>
      <c r="H333" s="24" t="s">
        <v>20</v>
      </c>
      <c r="I333" s="24" t="s">
        <v>20</v>
      </c>
      <c r="J333" s="24" t="s">
        <v>20</v>
      </c>
      <c r="K333" s="24" t="s">
        <v>20</v>
      </c>
      <c r="L333" s="24" t="s">
        <v>20</v>
      </c>
    </row>
    <row r="334" spans="1:12" ht="15" customHeight="1" x14ac:dyDescent="0.25">
      <c r="A334" s="36" t="s">
        <v>550</v>
      </c>
      <c r="B334" s="16">
        <v>87.9</v>
      </c>
      <c r="C334" s="16">
        <v>23.5</v>
      </c>
      <c r="D334" s="16">
        <v>8.6</v>
      </c>
      <c r="E334" s="16">
        <v>8.6999999999999993</v>
      </c>
      <c r="F334" s="16">
        <v>6.8</v>
      </c>
      <c r="G334" s="16">
        <v>8.9</v>
      </c>
      <c r="H334" s="16">
        <v>13.9</v>
      </c>
      <c r="I334" s="16">
        <v>9.5</v>
      </c>
      <c r="J334" s="16">
        <v>2.2999999999999998</v>
      </c>
      <c r="K334" s="16">
        <v>5.4</v>
      </c>
      <c r="L334" s="16">
        <v>10.8</v>
      </c>
    </row>
    <row r="335" spans="1:12" ht="15" customHeight="1" x14ac:dyDescent="0.25">
      <c r="A335" s="36" t="s">
        <v>551</v>
      </c>
      <c r="B335" s="16">
        <v>89.5</v>
      </c>
      <c r="C335" s="16">
        <v>22.1</v>
      </c>
      <c r="D335" s="16">
        <v>9.8000000000000007</v>
      </c>
      <c r="E335" s="16">
        <v>9.1999999999999993</v>
      </c>
      <c r="F335" s="16">
        <v>6.9</v>
      </c>
      <c r="G335" s="16">
        <v>9.4</v>
      </c>
      <c r="H335" s="16">
        <v>14.4</v>
      </c>
      <c r="I335" s="16">
        <v>9.1</v>
      </c>
      <c r="J335" s="16">
        <v>2.2000000000000002</v>
      </c>
      <c r="K335" s="16">
        <v>5.6</v>
      </c>
      <c r="L335" s="16">
        <v>11.4</v>
      </c>
    </row>
    <row r="336" spans="1:12" ht="15" customHeight="1" x14ac:dyDescent="0.25">
      <c r="A336" s="36" t="s">
        <v>552</v>
      </c>
      <c r="B336" s="16">
        <v>104.3</v>
      </c>
      <c r="C336" s="16">
        <v>24</v>
      </c>
      <c r="D336" s="16">
        <v>11.6</v>
      </c>
      <c r="E336" s="16">
        <v>11.1</v>
      </c>
      <c r="F336" s="16">
        <v>7.8</v>
      </c>
      <c r="G336" s="16">
        <v>10.3</v>
      </c>
      <c r="H336" s="16">
        <v>16.3</v>
      </c>
      <c r="I336" s="16">
        <v>10.5</v>
      </c>
      <c r="J336" s="16">
        <v>2.6</v>
      </c>
      <c r="K336" s="16">
        <v>7.6</v>
      </c>
      <c r="L336" s="16">
        <v>12.1</v>
      </c>
    </row>
    <row r="337" spans="1:12" ht="15" customHeight="1" x14ac:dyDescent="0.25">
      <c r="A337" s="36" t="s">
        <v>553</v>
      </c>
      <c r="B337" s="16">
        <v>96.3</v>
      </c>
      <c r="C337" s="16">
        <v>23</v>
      </c>
      <c r="D337" s="16">
        <v>9.5</v>
      </c>
      <c r="E337" s="16">
        <v>9.3000000000000007</v>
      </c>
      <c r="F337" s="16">
        <v>7.6</v>
      </c>
      <c r="G337" s="16">
        <v>9.3000000000000007</v>
      </c>
      <c r="H337" s="16">
        <v>19.100000000000001</v>
      </c>
      <c r="I337" s="16">
        <v>13</v>
      </c>
      <c r="J337" s="16">
        <v>2.2999999999999998</v>
      </c>
      <c r="K337" s="16">
        <v>5.0999999999999996</v>
      </c>
      <c r="L337" s="16">
        <v>10.9</v>
      </c>
    </row>
    <row r="338" spans="1:12" ht="15" customHeight="1" x14ac:dyDescent="0.25">
      <c r="A338" s="36" t="s">
        <v>554</v>
      </c>
      <c r="B338" s="16">
        <v>91.1</v>
      </c>
      <c r="C338" s="16">
        <v>25.4</v>
      </c>
      <c r="D338" s="16">
        <v>9.4</v>
      </c>
      <c r="E338" s="16">
        <v>9.4</v>
      </c>
      <c r="F338" s="16">
        <v>6.9</v>
      </c>
      <c r="G338" s="16">
        <v>9</v>
      </c>
      <c r="H338" s="16">
        <v>14.9</v>
      </c>
      <c r="I338" s="16">
        <v>7</v>
      </c>
      <c r="J338" s="16">
        <v>2.1</v>
      </c>
      <c r="K338" s="16">
        <v>4.9000000000000004</v>
      </c>
      <c r="L338" s="16">
        <v>12.3</v>
      </c>
    </row>
    <row r="339" spans="1:12" ht="15" customHeight="1" x14ac:dyDescent="0.25">
      <c r="A339" s="36" t="s">
        <v>555</v>
      </c>
      <c r="B339" s="16">
        <v>96.8</v>
      </c>
      <c r="C339" s="16">
        <v>23</v>
      </c>
      <c r="D339" s="16">
        <v>10.4</v>
      </c>
      <c r="E339" s="16">
        <v>10.6</v>
      </c>
      <c r="F339" s="16">
        <v>6.6</v>
      </c>
      <c r="G339" s="16">
        <v>9.4</v>
      </c>
      <c r="H339" s="16">
        <v>13.4</v>
      </c>
      <c r="I339" s="16">
        <v>11.6</v>
      </c>
      <c r="J339" s="16">
        <v>2.2999999999999998</v>
      </c>
      <c r="K339" s="16">
        <v>6.2</v>
      </c>
      <c r="L339" s="16">
        <v>11.7</v>
      </c>
    </row>
    <row r="340" spans="1:12" ht="15" customHeight="1" x14ac:dyDescent="0.25">
      <c r="A340" s="36" t="s">
        <v>556</v>
      </c>
      <c r="B340" s="16">
        <v>95.7</v>
      </c>
      <c r="C340" s="16">
        <v>25.4</v>
      </c>
      <c r="D340" s="16">
        <v>10.3</v>
      </c>
      <c r="E340" s="16">
        <v>10.199999999999999</v>
      </c>
      <c r="F340" s="16">
        <v>6.5</v>
      </c>
      <c r="G340" s="16">
        <v>9.1999999999999993</v>
      </c>
      <c r="H340" s="16">
        <v>11.6</v>
      </c>
      <c r="I340" s="16">
        <v>9.3000000000000007</v>
      </c>
      <c r="J340" s="16">
        <v>2.2000000000000002</v>
      </c>
      <c r="K340" s="16">
        <v>6.4</v>
      </c>
      <c r="L340" s="16">
        <v>12.7</v>
      </c>
    </row>
    <row r="341" spans="1:12" ht="15" customHeight="1" x14ac:dyDescent="0.25">
      <c r="A341" s="36" t="s">
        <v>557</v>
      </c>
      <c r="B341" s="16">
        <v>111.3</v>
      </c>
      <c r="C341" s="16">
        <v>25.8</v>
      </c>
      <c r="D341" s="16">
        <v>11.4</v>
      </c>
      <c r="E341" s="16">
        <v>11.1</v>
      </c>
      <c r="F341" s="16">
        <v>9.9</v>
      </c>
      <c r="G341" s="16">
        <v>9.1</v>
      </c>
      <c r="H341" s="16">
        <v>17.8</v>
      </c>
      <c r="I341" s="16">
        <v>13.1</v>
      </c>
      <c r="J341" s="16">
        <v>2.7</v>
      </c>
      <c r="K341" s="16">
        <v>5</v>
      </c>
      <c r="L341" s="16">
        <v>13</v>
      </c>
    </row>
    <row r="342" spans="1:12" ht="15" customHeight="1" x14ac:dyDescent="0.25">
      <c r="A342" s="36" t="s">
        <v>558</v>
      </c>
      <c r="B342" s="16">
        <v>101.3</v>
      </c>
      <c r="C342" s="16">
        <v>26.8</v>
      </c>
      <c r="D342" s="16">
        <v>10.9</v>
      </c>
      <c r="E342" s="16">
        <v>11.3</v>
      </c>
      <c r="F342" s="16">
        <v>5.2</v>
      </c>
      <c r="G342" s="16">
        <v>9.9</v>
      </c>
      <c r="H342" s="16">
        <v>11.3</v>
      </c>
      <c r="I342" s="16">
        <v>10.8</v>
      </c>
      <c r="J342" s="16">
        <v>2</v>
      </c>
      <c r="K342" s="16">
        <v>4.8</v>
      </c>
      <c r="L342" s="16">
        <v>14.7</v>
      </c>
    </row>
    <row r="343" spans="1:12" ht="15" customHeight="1" x14ac:dyDescent="0.25">
      <c r="A343" s="36" t="s">
        <v>559</v>
      </c>
      <c r="B343" s="16">
        <v>86.5</v>
      </c>
      <c r="C343" s="16">
        <v>17</v>
      </c>
      <c r="D343" s="16">
        <v>9.3000000000000007</v>
      </c>
      <c r="E343" s="16">
        <v>9.6</v>
      </c>
      <c r="F343" s="16">
        <v>7</v>
      </c>
      <c r="G343" s="16">
        <v>9.4</v>
      </c>
      <c r="H343" s="16">
        <v>11.8</v>
      </c>
      <c r="I343" s="16">
        <v>14.8</v>
      </c>
      <c r="J343" s="16">
        <v>2.1</v>
      </c>
      <c r="K343" s="16">
        <v>3.5</v>
      </c>
      <c r="L343" s="16">
        <v>9.8000000000000007</v>
      </c>
    </row>
    <row r="344" spans="1:12" ht="27.95" customHeight="1" x14ac:dyDescent="0.25">
      <c r="A344" s="36" t="s">
        <v>577</v>
      </c>
      <c r="B344" s="16">
        <v>99.5</v>
      </c>
      <c r="C344" s="16">
        <v>21</v>
      </c>
      <c r="D344" s="16">
        <v>11.3</v>
      </c>
      <c r="E344" s="16">
        <v>12</v>
      </c>
      <c r="F344" s="16">
        <v>5.5</v>
      </c>
      <c r="G344" s="16">
        <v>10.8</v>
      </c>
      <c r="H344" s="16">
        <v>9.9</v>
      </c>
      <c r="I344" s="16">
        <v>14.1</v>
      </c>
      <c r="J344" s="16">
        <v>1.7</v>
      </c>
      <c r="K344" s="16">
        <v>5.9</v>
      </c>
      <c r="L344" s="16">
        <v>12.3</v>
      </c>
    </row>
    <row r="345" spans="1:12" ht="45.95" customHeight="1" x14ac:dyDescent="0.25">
      <c r="A345" s="26" t="s">
        <v>561</v>
      </c>
      <c r="B345" s="24" t="s">
        <v>20</v>
      </c>
      <c r="C345" s="24" t="s">
        <v>20</v>
      </c>
      <c r="D345" s="24" t="s">
        <v>20</v>
      </c>
      <c r="E345" s="24" t="s">
        <v>20</v>
      </c>
      <c r="F345" s="24" t="s">
        <v>20</v>
      </c>
      <c r="G345" s="24" t="s">
        <v>20</v>
      </c>
      <c r="H345" s="24" t="s">
        <v>20</v>
      </c>
      <c r="I345" s="24" t="s">
        <v>20</v>
      </c>
      <c r="J345" s="24" t="s">
        <v>20</v>
      </c>
      <c r="K345" s="24" t="s">
        <v>20</v>
      </c>
      <c r="L345" s="24" t="s">
        <v>20</v>
      </c>
    </row>
    <row r="346" spans="1:12" ht="15" customHeight="1" x14ac:dyDescent="0.25">
      <c r="A346" s="36" t="s">
        <v>52</v>
      </c>
      <c r="B346" s="16">
        <v>79.5</v>
      </c>
      <c r="C346" s="16">
        <v>21.3</v>
      </c>
      <c r="D346" s="16">
        <v>8.1999999999999993</v>
      </c>
      <c r="E346" s="16">
        <v>8</v>
      </c>
      <c r="F346" s="16">
        <v>5.5</v>
      </c>
      <c r="G346" s="16">
        <v>8.1</v>
      </c>
      <c r="H346" s="16">
        <v>12.2</v>
      </c>
      <c r="I346" s="16">
        <v>8.5</v>
      </c>
      <c r="J346" s="16">
        <v>1.9</v>
      </c>
      <c r="K346" s="16">
        <v>4.9000000000000004</v>
      </c>
      <c r="L346" s="16">
        <v>9.6999999999999993</v>
      </c>
    </row>
    <row r="347" spans="1:12" ht="15" customHeight="1" x14ac:dyDescent="0.25">
      <c r="A347" s="36" t="s">
        <v>53</v>
      </c>
      <c r="B347" s="16">
        <v>80.099999999999994</v>
      </c>
      <c r="C347" s="16">
        <v>21.1</v>
      </c>
      <c r="D347" s="16">
        <v>8.5</v>
      </c>
      <c r="E347" s="16">
        <v>8.1</v>
      </c>
      <c r="F347" s="16">
        <v>5.7</v>
      </c>
      <c r="G347" s="16">
        <v>8.1999999999999993</v>
      </c>
      <c r="H347" s="16">
        <v>12.3</v>
      </c>
      <c r="I347" s="16">
        <v>8.4</v>
      </c>
      <c r="J347" s="16">
        <v>1.9</v>
      </c>
      <c r="K347" s="16">
        <v>4.9000000000000004</v>
      </c>
      <c r="L347" s="16">
        <v>9.8000000000000007</v>
      </c>
    </row>
    <row r="348" spans="1:12" ht="15" customHeight="1" x14ac:dyDescent="0.25">
      <c r="A348" s="36" t="s">
        <v>562</v>
      </c>
      <c r="B348" s="16">
        <v>81.8</v>
      </c>
      <c r="C348" s="16">
        <v>22.5</v>
      </c>
      <c r="D348" s="16">
        <v>8.5</v>
      </c>
      <c r="E348" s="16">
        <v>8.1</v>
      </c>
      <c r="F348" s="16">
        <v>6.3</v>
      </c>
      <c r="G348" s="16">
        <v>8.5</v>
      </c>
      <c r="H348" s="16">
        <v>13.6</v>
      </c>
      <c r="I348" s="16">
        <v>8.6</v>
      </c>
      <c r="J348" s="16">
        <v>2.1</v>
      </c>
      <c r="K348" s="16">
        <v>5</v>
      </c>
      <c r="L348" s="16">
        <v>10.3</v>
      </c>
    </row>
    <row r="349" spans="1:12" ht="15" customHeight="1" thickBot="1" x14ac:dyDescent="0.3">
      <c r="A349" s="7"/>
      <c r="F349" s="4"/>
      <c r="G349" s="4"/>
      <c r="H349" s="4"/>
    </row>
    <row r="350" spans="1:12" ht="209.25" customHeight="1" x14ac:dyDescent="0.25">
      <c r="A350" s="139" t="s">
        <v>578</v>
      </c>
      <c r="B350" s="139"/>
      <c r="C350" s="139"/>
      <c r="D350" s="139"/>
      <c r="E350" s="139"/>
      <c r="F350" s="139"/>
      <c r="G350" s="139"/>
      <c r="H350" s="139"/>
      <c r="I350" s="139"/>
      <c r="J350" s="147"/>
      <c r="K350" s="147"/>
      <c r="L350" s="147"/>
    </row>
  </sheetData>
  <mergeCells count="3">
    <mergeCell ref="A2:G2"/>
    <mergeCell ref="B3:L3"/>
    <mergeCell ref="A350:L350"/>
  </mergeCells>
  <pageMargins left="0.7" right="0.7" top="0.6" bottom="0.6" header="0.3" footer="0.3"/>
  <pageSetup scale="83" fitToHeight="0" orientation="portrait" r:id="rId1"/>
  <rowBreaks count="5" manualBreakCount="5">
    <brk id="44" max="16383" man="1"/>
    <brk id="85" max="16383" man="1"/>
    <brk id="247" max="16383" man="1"/>
    <brk id="287" max="16383" man="1"/>
    <brk id="3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931E3-C00A-3C45-8A4C-E11083452695}">
  <sheetPr codeName="Sheet12">
    <pageSetUpPr fitToPage="1"/>
  </sheetPr>
  <dimension ref="A1:J78"/>
  <sheetViews>
    <sheetView showGridLines="0" zoomScale="140" zoomScaleNormal="140" workbookViewId="0">
      <pane ySplit="6" topLeftCell="A53" activePane="bottomLeft" state="frozen"/>
      <selection pane="bottomLeft" activeCell="C45" sqref="C45"/>
    </sheetView>
  </sheetViews>
  <sheetFormatPr defaultColWidth="8.875" defaultRowHeight="15" x14ac:dyDescent="0.25"/>
  <cols>
    <col min="1" max="1" width="28.625" style="4" customWidth="1"/>
    <col min="2" max="3" width="9.625" style="4" customWidth="1"/>
    <col min="4" max="4" width="10.5" style="4" customWidth="1"/>
    <col min="5" max="7" width="8.625" style="4" customWidth="1"/>
    <col min="8" max="8" width="7.625" style="4" customWidth="1"/>
    <col min="9" max="9" width="7.625" style="6" customWidth="1"/>
    <col min="10" max="10" width="7.625" style="5" customWidth="1"/>
    <col min="11" max="16384" width="8.875" style="4"/>
  </cols>
  <sheetData>
    <row r="1" spans="1:10" x14ac:dyDescent="0.25">
      <c r="A1" s="34" t="s">
        <v>579</v>
      </c>
      <c r="B1" s="34"/>
      <c r="C1" s="34"/>
      <c r="D1" s="34"/>
    </row>
    <row r="2" spans="1:10" ht="22.5" customHeight="1" x14ac:dyDescent="0.25">
      <c r="A2" s="137" t="s">
        <v>580</v>
      </c>
      <c r="B2" s="137"/>
      <c r="C2" s="137"/>
      <c r="D2" s="137"/>
      <c r="E2" s="138"/>
      <c r="F2" s="138"/>
      <c r="G2" s="138"/>
      <c r="H2" s="138"/>
      <c r="I2" s="138"/>
      <c r="J2" s="138"/>
    </row>
    <row r="3" spans="1:10" ht="27" customHeight="1" x14ac:dyDescent="0.25">
      <c r="A3" s="33"/>
      <c r="B3" s="33"/>
      <c r="C3" s="33"/>
      <c r="D3" s="33"/>
      <c r="E3" s="140" t="s">
        <v>581</v>
      </c>
      <c r="F3" s="140"/>
      <c r="G3" s="140"/>
      <c r="H3" s="140"/>
      <c r="I3" s="140"/>
      <c r="J3" s="140"/>
    </row>
    <row r="4" spans="1:10" ht="46.5" customHeight="1" x14ac:dyDescent="0.25">
      <c r="A4" s="33"/>
      <c r="B4" s="140" t="s">
        <v>582</v>
      </c>
      <c r="C4" s="140"/>
      <c r="D4" s="150"/>
      <c r="F4" s="148" t="s">
        <v>583</v>
      </c>
      <c r="G4" s="148" t="s">
        <v>584</v>
      </c>
      <c r="H4" s="140" t="s">
        <v>585</v>
      </c>
      <c r="I4" s="141"/>
      <c r="J4" s="141"/>
    </row>
    <row r="5" spans="1:10" ht="76.5" customHeight="1" thickBot="1" x14ac:dyDescent="0.3">
      <c r="A5" s="32"/>
      <c r="B5" s="31" t="s">
        <v>295</v>
      </c>
      <c r="C5" s="30" t="s">
        <v>293</v>
      </c>
      <c r="D5" s="30" t="s">
        <v>586</v>
      </c>
      <c r="E5" s="30" t="s">
        <v>587</v>
      </c>
      <c r="F5" s="149"/>
      <c r="G5" s="144"/>
      <c r="H5" s="30" t="s">
        <v>588</v>
      </c>
      <c r="I5" s="30" t="s">
        <v>589</v>
      </c>
      <c r="J5" s="30" t="s">
        <v>590</v>
      </c>
    </row>
    <row r="6" spans="1:10" ht="24" customHeight="1" thickTop="1" x14ac:dyDescent="0.25">
      <c r="A6" s="29" t="s">
        <v>301</v>
      </c>
      <c r="B6" s="28">
        <v>5234</v>
      </c>
      <c r="C6" s="28">
        <v>84869</v>
      </c>
      <c r="D6" s="27">
        <v>16.2</v>
      </c>
      <c r="E6" s="28">
        <v>1243</v>
      </c>
      <c r="F6" s="28">
        <v>237</v>
      </c>
      <c r="G6" s="27">
        <v>14.6</v>
      </c>
      <c r="H6" s="27">
        <v>3.8</v>
      </c>
      <c r="I6" s="27">
        <v>8.6999999999999993</v>
      </c>
      <c r="J6" s="27">
        <v>17.2</v>
      </c>
    </row>
    <row r="7" spans="1:10" ht="35.25" customHeight="1" x14ac:dyDescent="0.25">
      <c r="A7" s="26" t="s">
        <v>591</v>
      </c>
      <c r="B7" s="20" t="s">
        <v>20</v>
      </c>
      <c r="C7" s="20" t="s">
        <v>20</v>
      </c>
      <c r="D7" s="19" t="s">
        <v>20</v>
      </c>
      <c r="E7" s="25" t="s">
        <v>20</v>
      </c>
      <c r="F7" s="25" t="s">
        <v>20</v>
      </c>
      <c r="G7" s="24" t="s">
        <v>20</v>
      </c>
      <c r="H7" s="24" t="s">
        <v>20</v>
      </c>
      <c r="I7" s="24" t="s">
        <v>20</v>
      </c>
      <c r="J7" s="24" t="s">
        <v>20</v>
      </c>
    </row>
    <row r="8" spans="1:10" ht="15" customHeight="1" x14ac:dyDescent="0.25">
      <c r="A8" s="10" t="s">
        <v>592</v>
      </c>
      <c r="B8" s="9">
        <v>389</v>
      </c>
      <c r="C8" s="9">
        <v>12239</v>
      </c>
      <c r="D8" s="8">
        <v>31.5</v>
      </c>
      <c r="E8" s="9">
        <v>134</v>
      </c>
      <c r="F8" s="9">
        <v>345</v>
      </c>
      <c r="G8" s="8">
        <v>11</v>
      </c>
      <c r="H8" s="8">
        <v>5.6</v>
      </c>
      <c r="I8" s="8">
        <v>9</v>
      </c>
      <c r="J8" s="8">
        <v>13.7</v>
      </c>
    </row>
    <row r="9" spans="1:10" ht="15" customHeight="1" x14ac:dyDescent="0.25">
      <c r="A9" s="13" t="s">
        <v>593</v>
      </c>
      <c r="B9" s="17">
        <v>27</v>
      </c>
      <c r="C9" s="17">
        <v>1883</v>
      </c>
      <c r="D9" s="16">
        <v>69.2</v>
      </c>
      <c r="E9" s="17">
        <v>33</v>
      </c>
      <c r="F9" s="17">
        <v>1202</v>
      </c>
      <c r="G9" s="16">
        <v>17.399999999999999</v>
      </c>
      <c r="H9" s="16">
        <v>9.1999999999999993</v>
      </c>
      <c r="I9" s="16">
        <v>14.4</v>
      </c>
      <c r="J9" s="16">
        <v>20</v>
      </c>
    </row>
    <row r="10" spans="1:10" ht="15" customHeight="1" x14ac:dyDescent="0.25">
      <c r="A10" s="13" t="s">
        <v>594</v>
      </c>
      <c r="B10" s="17">
        <v>232</v>
      </c>
      <c r="C10" s="17">
        <v>9175</v>
      </c>
      <c r="D10" s="16">
        <v>39.6</v>
      </c>
      <c r="E10" s="17">
        <v>89</v>
      </c>
      <c r="F10" s="17">
        <v>386</v>
      </c>
      <c r="G10" s="16">
        <v>9.8000000000000007</v>
      </c>
      <c r="H10" s="16">
        <v>5.6</v>
      </c>
      <c r="I10" s="16">
        <v>8.3000000000000007</v>
      </c>
      <c r="J10" s="16">
        <v>12.6</v>
      </c>
    </row>
    <row r="11" spans="1:10" ht="15" customHeight="1" x14ac:dyDescent="0.25">
      <c r="A11" s="18" t="s">
        <v>595</v>
      </c>
      <c r="B11" s="17">
        <v>189</v>
      </c>
      <c r="C11" s="17">
        <v>6118</v>
      </c>
      <c r="D11" s="16">
        <v>32.4</v>
      </c>
      <c r="E11" s="17">
        <v>58</v>
      </c>
      <c r="F11" s="17">
        <v>306</v>
      </c>
      <c r="G11" s="16">
        <v>9.5</v>
      </c>
      <c r="H11" s="16">
        <v>5.6</v>
      </c>
      <c r="I11" s="16">
        <v>8</v>
      </c>
      <c r="J11" s="16">
        <v>11.9</v>
      </c>
    </row>
    <row r="12" spans="1:10" ht="15" customHeight="1" x14ac:dyDescent="0.25">
      <c r="A12" s="18" t="s">
        <v>596</v>
      </c>
      <c r="B12" s="17">
        <v>43</v>
      </c>
      <c r="C12" s="17">
        <v>3056</v>
      </c>
      <c r="D12" s="16">
        <v>71.599999999999994</v>
      </c>
      <c r="E12" s="17">
        <v>32</v>
      </c>
      <c r="F12" s="17">
        <v>740</v>
      </c>
      <c r="G12" s="16">
        <v>10.3</v>
      </c>
      <c r="H12" s="16">
        <v>6.2</v>
      </c>
      <c r="I12" s="16">
        <v>10.5</v>
      </c>
      <c r="J12" s="16">
        <v>15.5</v>
      </c>
    </row>
    <row r="13" spans="1:10" ht="15" customHeight="1" x14ac:dyDescent="0.25">
      <c r="A13" s="13" t="s">
        <v>597</v>
      </c>
      <c r="B13" s="17">
        <v>68</v>
      </c>
      <c r="C13" s="17">
        <v>431</v>
      </c>
      <c r="D13" s="16">
        <v>6.4</v>
      </c>
      <c r="E13" s="17">
        <v>6</v>
      </c>
      <c r="F13" s="17">
        <v>85</v>
      </c>
      <c r="G13" s="16">
        <v>13.3</v>
      </c>
      <c r="H13" s="16">
        <v>8</v>
      </c>
      <c r="I13" s="16">
        <v>11.6</v>
      </c>
      <c r="J13" s="16">
        <v>16.899999999999999</v>
      </c>
    </row>
    <row r="14" spans="1:10" ht="15" customHeight="1" x14ac:dyDescent="0.25">
      <c r="A14" s="13" t="s">
        <v>598</v>
      </c>
      <c r="B14" s="17">
        <v>62</v>
      </c>
      <c r="C14" s="17">
        <v>750</v>
      </c>
      <c r="D14" s="16">
        <v>12.1</v>
      </c>
      <c r="E14" s="17">
        <v>6</v>
      </c>
      <c r="F14" s="17">
        <v>100</v>
      </c>
      <c r="G14" s="16">
        <v>8.1999999999999993</v>
      </c>
      <c r="H14" s="16">
        <v>2.6</v>
      </c>
      <c r="I14" s="16">
        <v>6.6</v>
      </c>
      <c r="J14" s="16">
        <v>10.7</v>
      </c>
    </row>
    <row r="15" spans="1:10" ht="15" customHeight="1" x14ac:dyDescent="0.25">
      <c r="A15" s="10" t="s">
        <v>314</v>
      </c>
      <c r="B15" s="9">
        <v>177</v>
      </c>
      <c r="C15" s="9">
        <v>1252</v>
      </c>
      <c r="D15" s="8">
        <v>7.1</v>
      </c>
      <c r="E15" s="9">
        <v>61</v>
      </c>
      <c r="F15" s="9">
        <v>345</v>
      </c>
      <c r="G15" s="8">
        <v>48.7</v>
      </c>
      <c r="H15" s="8">
        <v>35</v>
      </c>
      <c r="I15" s="8">
        <v>54.8</v>
      </c>
      <c r="J15" s="8">
        <v>81.400000000000006</v>
      </c>
    </row>
    <row r="16" spans="1:10" ht="15" customHeight="1" x14ac:dyDescent="0.25">
      <c r="A16" s="13" t="s">
        <v>599</v>
      </c>
      <c r="B16" s="15">
        <v>131</v>
      </c>
      <c r="C16" s="15">
        <v>470</v>
      </c>
      <c r="D16" s="14">
        <v>3.6</v>
      </c>
      <c r="E16" s="15">
        <v>27</v>
      </c>
      <c r="F16" s="15">
        <v>203</v>
      </c>
      <c r="G16" s="14">
        <v>56.4</v>
      </c>
      <c r="H16" s="14">
        <v>34.799999999999997</v>
      </c>
      <c r="I16" s="14">
        <v>63</v>
      </c>
      <c r="J16" s="14">
        <v>100</v>
      </c>
    </row>
    <row r="17" spans="1:10" ht="15" customHeight="1" x14ac:dyDescent="0.25">
      <c r="A17" s="13" t="s">
        <v>600</v>
      </c>
      <c r="B17" s="12">
        <v>45</v>
      </c>
      <c r="C17" s="12">
        <v>763</v>
      </c>
      <c r="D17" s="11">
        <v>17.100000000000001</v>
      </c>
      <c r="E17" s="12">
        <v>34</v>
      </c>
      <c r="F17" s="12">
        <v>753</v>
      </c>
      <c r="G17" s="11">
        <v>44.2</v>
      </c>
      <c r="H17" s="11">
        <v>35.200000000000003</v>
      </c>
      <c r="I17" s="11">
        <v>43.6</v>
      </c>
      <c r="J17" s="11">
        <v>55.2</v>
      </c>
    </row>
    <row r="18" spans="1:10" ht="15" customHeight="1" x14ac:dyDescent="0.25">
      <c r="A18" s="13" t="s">
        <v>601</v>
      </c>
      <c r="B18" s="17" t="s">
        <v>304</v>
      </c>
      <c r="C18" s="17" t="s">
        <v>304</v>
      </c>
      <c r="D18" s="16" t="s">
        <v>304</v>
      </c>
      <c r="E18" s="17" t="s">
        <v>304</v>
      </c>
      <c r="F18" s="17" t="s">
        <v>304</v>
      </c>
      <c r="G18" s="16" t="s">
        <v>304</v>
      </c>
      <c r="H18" s="16" t="s">
        <v>304</v>
      </c>
      <c r="I18" s="16" t="s">
        <v>304</v>
      </c>
      <c r="J18" s="16" t="s">
        <v>304</v>
      </c>
    </row>
    <row r="19" spans="1:10" ht="15" customHeight="1" x14ac:dyDescent="0.25">
      <c r="A19" s="10" t="s">
        <v>316</v>
      </c>
      <c r="B19" s="9">
        <v>380</v>
      </c>
      <c r="C19" s="9">
        <v>1819</v>
      </c>
      <c r="D19" s="8">
        <v>4.8</v>
      </c>
      <c r="E19" s="9">
        <v>82</v>
      </c>
      <c r="F19" s="9">
        <v>215</v>
      </c>
      <c r="G19" s="8">
        <v>44.9</v>
      </c>
      <c r="H19" s="8">
        <v>18.899999999999999</v>
      </c>
      <c r="I19" s="8">
        <v>38.4</v>
      </c>
      <c r="J19" s="8">
        <v>73.2</v>
      </c>
    </row>
    <row r="20" spans="1:10" ht="15" customHeight="1" x14ac:dyDescent="0.25">
      <c r="A20" s="13" t="s">
        <v>602</v>
      </c>
      <c r="B20" s="17">
        <v>92</v>
      </c>
      <c r="C20" s="17">
        <v>302</v>
      </c>
      <c r="D20" s="16">
        <v>3.3</v>
      </c>
      <c r="E20" s="17">
        <v>22</v>
      </c>
      <c r="F20" s="17">
        <v>242</v>
      </c>
      <c r="G20" s="16">
        <v>73.900000000000006</v>
      </c>
      <c r="H20" s="16">
        <v>43.5</v>
      </c>
      <c r="I20" s="16">
        <v>73.2</v>
      </c>
      <c r="J20" s="16">
        <v>117.3</v>
      </c>
    </row>
    <row r="21" spans="1:10" ht="15" customHeight="1" x14ac:dyDescent="0.25">
      <c r="A21" s="13" t="s">
        <v>603</v>
      </c>
      <c r="B21" s="17">
        <v>179</v>
      </c>
      <c r="C21" s="17">
        <v>1039</v>
      </c>
      <c r="D21" s="16">
        <v>5.8</v>
      </c>
      <c r="E21" s="17">
        <v>45</v>
      </c>
      <c r="F21" s="17">
        <v>253</v>
      </c>
      <c r="G21" s="16">
        <v>43.5</v>
      </c>
      <c r="H21" s="16">
        <v>19.8</v>
      </c>
      <c r="I21" s="16">
        <v>38.6</v>
      </c>
      <c r="J21" s="16">
        <v>67.3</v>
      </c>
    </row>
    <row r="22" spans="1:10" ht="15" customHeight="1" x14ac:dyDescent="0.25">
      <c r="A22" s="13" t="s">
        <v>604</v>
      </c>
      <c r="B22" s="17">
        <v>71</v>
      </c>
      <c r="C22" s="17">
        <v>350</v>
      </c>
      <c r="D22" s="16">
        <v>4.9000000000000004</v>
      </c>
      <c r="E22" s="17">
        <v>9</v>
      </c>
      <c r="F22" s="17">
        <v>129</v>
      </c>
      <c r="G22" s="16">
        <v>26.3</v>
      </c>
      <c r="H22" s="16">
        <v>11.7</v>
      </c>
      <c r="I22" s="16">
        <v>25.6</v>
      </c>
      <c r="J22" s="16">
        <v>38.299999999999997</v>
      </c>
    </row>
    <row r="23" spans="1:10" ht="15" customHeight="1" x14ac:dyDescent="0.25">
      <c r="A23" s="13" t="s">
        <v>605</v>
      </c>
      <c r="B23" s="17">
        <v>37</v>
      </c>
      <c r="C23" s="17">
        <v>128</v>
      </c>
      <c r="D23" s="16">
        <v>3.4</v>
      </c>
      <c r="E23" s="17">
        <v>5</v>
      </c>
      <c r="F23" s="17">
        <v>133</v>
      </c>
      <c r="G23" s="16">
        <v>39</v>
      </c>
      <c r="H23" s="16">
        <v>8.9</v>
      </c>
      <c r="I23" s="16">
        <v>21.5</v>
      </c>
      <c r="J23" s="16">
        <v>57.4</v>
      </c>
    </row>
    <row r="24" spans="1:10" ht="15" customHeight="1" x14ac:dyDescent="0.25">
      <c r="A24" s="10" t="s">
        <v>317</v>
      </c>
      <c r="B24" s="9">
        <v>157</v>
      </c>
      <c r="C24" s="9">
        <v>4155</v>
      </c>
      <c r="D24" s="8">
        <v>26.5</v>
      </c>
      <c r="E24" s="9">
        <v>107</v>
      </c>
      <c r="F24" s="9">
        <v>683</v>
      </c>
      <c r="G24" s="8">
        <v>25.8</v>
      </c>
      <c r="H24" s="8">
        <v>7</v>
      </c>
      <c r="I24" s="8">
        <v>13.1</v>
      </c>
      <c r="J24" s="8">
        <v>19.2</v>
      </c>
    </row>
    <row r="25" spans="1:10" ht="15" customHeight="1" x14ac:dyDescent="0.25">
      <c r="A25" s="13" t="s">
        <v>318</v>
      </c>
      <c r="B25" s="17">
        <v>10</v>
      </c>
      <c r="C25" s="17">
        <v>2374</v>
      </c>
      <c r="D25" s="16">
        <v>247.8</v>
      </c>
      <c r="E25" s="17">
        <v>74</v>
      </c>
      <c r="F25" s="17">
        <v>7687</v>
      </c>
      <c r="G25" s="16">
        <v>31</v>
      </c>
      <c r="H25" s="16">
        <v>20.5</v>
      </c>
      <c r="I25" s="16">
        <v>32.700000000000003</v>
      </c>
      <c r="J25" s="16">
        <v>43.9</v>
      </c>
    </row>
    <row r="26" spans="1:10" ht="15" customHeight="1" x14ac:dyDescent="0.25">
      <c r="A26" s="13" t="s">
        <v>319</v>
      </c>
      <c r="B26" s="17">
        <v>147</v>
      </c>
      <c r="C26" s="17">
        <v>1781</v>
      </c>
      <c r="D26" s="16">
        <v>12.1</v>
      </c>
      <c r="E26" s="17">
        <v>33</v>
      </c>
      <c r="F26" s="17">
        <v>227</v>
      </c>
      <c r="G26" s="16">
        <v>18.7</v>
      </c>
      <c r="H26" s="16">
        <v>6.3</v>
      </c>
      <c r="I26" s="16">
        <v>12.8</v>
      </c>
      <c r="J26" s="16">
        <v>19</v>
      </c>
    </row>
    <row r="27" spans="1:10" ht="15" customHeight="1" x14ac:dyDescent="0.25">
      <c r="A27" s="18" t="s">
        <v>606</v>
      </c>
      <c r="B27" s="17">
        <v>60</v>
      </c>
      <c r="C27" s="17">
        <v>510</v>
      </c>
      <c r="D27" s="16">
        <v>8.5</v>
      </c>
      <c r="E27" s="17">
        <v>8</v>
      </c>
      <c r="F27" s="17">
        <v>135</v>
      </c>
      <c r="G27" s="16">
        <v>16</v>
      </c>
      <c r="H27" s="16">
        <v>4.7</v>
      </c>
      <c r="I27" s="16">
        <v>11.8</v>
      </c>
      <c r="J27" s="16">
        <v>16.7</v>
      </c>
    </row>
    <row r="28" spans="1:10" ht="15" customHeight="1" x14ac:dyDescent="0.25">
      <c r="A28" s="18" t="s">
        <v>607</v>
      </c>
      <c r="B28" s="17">
        <v>87</v>
      </c>
      <c r="C28" s="17">
        <v>1271</v>
      </c>
      <c r="D28" s="16">
        <v>14.6</v>
      </c>
      <c r="E28" s="17">
        <v>25</v>
      </c>
      <c r="F28" s="17">
        <v>290</v>
      </c>
      <c r="G28" s="16">
        <v>19.8</v>
      </c>
      <c r="H28" s="16">
        <v>7</v>
      </c>
      <c r="I28" s="16">
        <v>13.2</v>
      </c>
      <c r="J28" s="16">
        <v>19</v>
      </c>
    </row>
    <row r="29" spans="1:10" ht="15" customHeight="1" x14ac:dyDescent="0.25">
      <c r="A29" s="10" t="s">
        <v>320</v>
      </c>
      <c r="B29" s="9">
        <v>158</v>
      </c>
      <c r="C29" s="9">
        <v>5826</v>
      </c>
      <c r="D29" s="8">
        <v>36.9</v>
      </c>
      <c r="E29" s="9">
        <v>89</v>
      </c>
      <c r="F29" s="9">
        <v>565</v>
      </c>
      <c r="G29" s="8">
        <v>15.3</v>
      </c>
      <c r="H29" s="8">
        <v>8.4</v>
      </c>
      <c r="I29" s="8">
        <v>13.5</v>
      </c>
      <c r="J29" s="8">
        <v>19.5</v>
      </c>
    </row>
    <row r="30" spans="1:10" ht="15" customHeight="1" x14ac:dyDescent="0.25">
      <c r="A30" s="13" t="s">
        <v>608</v>
      </c>
      <c r="B30" s="17">
        <v>30</v>
      </c>
      <c r="C30" s="17">
        <v>2717</v>
      </c>
      <c r="D30" s="16">
        <v>90.6</v>
      </c>
      <c r="E30" s="17">
        <v>42</v>
      </c>
      <c r="F30" s="17">
        <v>1414</v>
      </c>
      <c r="G30" s="16">
        <v>15.6</v>
      </c>
      <c r="H30" s="16">
        <v>9.4</v>
      </c>
      <c r="I30" s="16">
        <v>13.8</v>
      </c>
      <c r="J30" s="16">
        <v>18.3</v>
      </c>
    </row>
    <row r="31" spans="1:10" ht="15" customHeight="1" x14ac:dyDescent="0.25">
      <c r="A31" s="13" t="s">
        <v>609</v>
      </c>
      <c r="B31" s="17">
        <v>61</v>
      </c>
      <c r="C31" s="17">
        <v>602</v>
      </c>
      <c r="D31" s="16">
        <v>9.9</v>
      </c>
      <c r="E31" s="17">
        <v>9</v>
      </c>
      <c r="F31" s="17">
        <v>141</v>
      </c>
      <c r="G31" s="16">
        <v>14.3</v>
      </c>
      <c r="H31" s="16">
        <v>12</v>
      </c>
      <c r="I31" s="16">
        <v>15</v>
      </c>
      <c r="J31" s="16">
        <v>21.1</v>
      </c>
    </row>
    <row r="32" spans="1:10" ht="15" customHeight="1" x14ac:dyDescent="0.25">
      <c r="A32" s="13" t="s">
        <v>610</v>
      </c>
      <c r="B32" s="17">
        <v>25</v>
      </c>
      <c r="C32" s="17">
        <v>805</v>
      </c>
      <c r="D32" s="16">
        <v>32.700000000000003</v>
      </c>
      <c r="E32" s="17">
        <v>10</v>
      </c>
      <c r="F32" s="17">
        <v>391</v>
      </c>
      <c r="G32" s="16">
        <v>12</v>
      </c>
      <c r="H32" s="16">
        <v>5.0999999999999996</v>
      </c>
      <c r="I32" s="16">
        <v>8.1999999999999993</v>
      </c>
      <c r="J32" s="16">
        <v>13</v>
      </c>
    </row>
    <row r="33" spans="1:10" ht="15" customHeight="1" x14ac:dyDescent="0.25">
      <c r="A33" s="13" t="s">
        <v>611</v>
      </c>
      <c r="B33" s="17">
        <v>30</v>
      </c>
      <c r="C33" s="17">
        <v>1275</v>
      </c>
      <c r="D33" s="16">
        <v>43.2</v>
      </c>
      <c r="E33" s="17">
        <v>23</v>
      </c>
      <c r="F33" s="17">
        <v>793</v>
      </c>
      <c r="G33" s="16">
        <v>18.399999999999999</v>
      </c>
      <c r="H33" s="16">
        <v>10.8</v>
      </c>
      <c r="I33" s="16">
        <v>17.399999999999999</v>
      </c>
      <c r="J33" s="16">
        <v>27.5</v>
      </c>
    </row>
    <row r="34" spans="1:10" ht="15" customHeight="1" x14ac:dyDescent="0.25">
      <c r="A34" s="13" t="s">
        <v>612</v>
      </c>
      <c r="B34" s="17">
        <v>13</v>
      </c>
      <c r="C34" s="17">
        <v>426</v>
      </c>
      <c r="D34" s="16">
        <v>33.200000000000003</v>
      </c>
      <c r="E34" s="17">
        <v>5</v>
      </c>
      <c r="F34" s="17">
        <v>398</v>
      </c>
      <c r="G34" s="16">
        <v>12</v>
      </c>
      <c r="H34" s="16">
        <v>3</v>
      </c>
      <c r="I34" s="16">
        <v>8.5</v>
      </c>
      <c r="J34" s="16">
        <v>14.8</v>
      </c>
    </row>
    <row r="35" spans="1:10" ht="15" customHeight="1" x14ac:dyDescent="0.25">
      <c r="A35" s="23" t="s">
        <v>321</v>
      </c>
      <c r="B35" s="22">
        <v>599</v>
      </c>
      <c r="C35" s="22">
        <v>11320</v>
      </c>
      <c r="D35" s="21">
        <v>18.899999999999999</v>
      </c>
      <c r="E35" s="22">
        <v>207</v>
      </c>
      <c r="F35" s="22">
        <v>345</v>
      </c>
      <c r="G35" s="21">
        <v>18.3</v>
      </c>
      <c r="H35" s="21">
        <v>6.2</v>
      </c>
      <c r="I35" s="21">
        <v>13</v>
      </c>
      <c r="J35" s="21">
        <v>21.8</v>
      </c>
    </row>
    <row r="36" spans="1:10" ht="15" customHeight="1" x14ac:dyDescent="0.25">
      <c r="A36" s="13" t="s">
        <v>613</v>
      </c>
      <c r="B36" s="17">
        <v>435</v>
      </c>
      <c r="C36" s="17">
        <v>5430</v>
      </c>
      <c r="D36" s="16">
        <v>12.5</v>
      </c>
      <c r="E36" s="17">
        <v>82</v>
      </c>
      <c r="F36" s="17">
        <v>189</v>
      </c>
      <c r="G36" s="16">
        <v>15.2</v>
      </c>
      <c r="H36" s="16">
        <v>4.9000000000000004</v>
      </c>
      <c r="I36" s="16">
        <v>9.6999999999999993</v>
      </c>
      <c r="J36" s="16">
        <v>18.8</v>
      </c>
    </row>
    <row r="37" spans="1:10" ht="15" customHeight="1" x14ac:dyDescent="0.25">
      <c r="A37" s="18" t="s">
        <v>614</v>
      </c>
      <c r="B37" s="17">
        <v>333</v>
      </c>
      <c r="C37" s="17">
        <v>4495</v>
      </c>
      <c r="D37" s="16">
        <v>13.5</v>
      </c>
      <c r="E37" s="17">
        <v>69</v>
      </c>
      <c r="F37" s="17">
        <v>208</v>
      </c>
      <c r="G37" s="16">
        <v>15.4</v>
      </c>
      <c r="H37" s="16">
        <v>4.3</v>
      </c>
      <c r="I37" s="16">
        <v>9.4</v>
      </c>
      <c r="J37" s="16">
        <v>17.7</v>
      </c>
    </row>
    <row r="38" spans="1:10" ht="15" customHeight="1" x14ac:dyDescent="0.25">
      <c r="A38" s="18" t="s">
        <v>615</v>
      </c>
      <c r="B38" s="17">
        <v>43</v>
      </c>
      <c r="C38" s="17">
        <v>559</v>
      </c>
      <c r="D38" s="16">
        <v>13</v>
      </c>
      <c r="E38" s="17">
        <v>8</v>
      </c>
      <c r="F38" s="17">
        <v>182</v>
      </c>
      <c r="G38" s="16">
        <v>14</v>
      </c>
      <c r="H38" s="16">
        <v>5.4</v>
      </c>
      <c r="I38" s="16">
        <v>9</v>
      </c>
      <c r="J38" s="16">
        <v>21.5</v>
      </c>
    </row>
    <row r="39" spans="1:10" ht="15" customHeight="1" x14ac:dyDescent="0.25">
      <c r="A39" s="18" t="s">
        <v>616</v>
      </c>
      <c r="B39" s="17">
        <v>59</v>
      </c>
      <c r="C39" s="17">
        <v>376</v>
      </c>
      <c r="D39" s="16">
        <v>6.4</v>
      </c>
      <c r="E39" s="17">
        <v>5</v>
      </c>
      <c r="F39" s="17">
        <v>92</v>
      </c>
      <c r="G39" s="16">
        <v>14.4</v>
      </c>
      <c r="H39" s="16">
        <v>6.5</v>
      </c>
      <c r="I39" s="16">
        <v>14</v>
      </c>
      <c r="J39" s="16">
        <v>22.9</v>
      </c>
    </row>
    <row r="40" spans="1:10" ht="15" customHeight="1" x14ac:dyDescent="0.25">
      <c r="A40" s="13" t="s">
        <v>617</v>
      </c>
      <c r="B40" s="17">
        <v>164</v>
      </c>
      <c r="C40" s="17">
        <v>5890</v>
      </c>
      <c r="D40" s="16">
        <v>35.9</v>
      </c>
      <c r="E40" s="17">
        <v>124</v>
      </c>
      <c r="F40" s="17">
        <v>757</v>
      </c>
      <c r="G40" s="16">
        <v>21.1</v>
      </c>
      <c r="H40" s="16">
        <v>13.8</v>
      </c>
      <c r="I40" s="16">
        <v>19.5</v>
      </c>
      <c r="J40" s="16">
        <v>27.8</v>
      </c>
    </row>
    <row r="41" spans="1:10" ht="15" customHeight="1" x14ac:dyDescent="0.25">
      <c r="A41" s="18" t="s">
        <v>618</v>
      </c>
      <c r="B41" s="17">
        <v>163</v>
      </c>
      <c r="C41" s="17">
        <v>5087</v>
      </c>
      <c r="D41" s="16">
        <v>31.3</v>
      </c>
      <c r="E41" s="17">
        <v>110</v>
      </c>
      <c r="F41" s="17">
        <v>678</v>
      </c>
      <c r="G41" s="16">
        <v>21.7</v>
      </c>
      <c r="H41" s="16">
        <v>13.8</v>
      </c>
      <c r="I41" s="16">
        <v>19.5</v>
      </c>
      <c r="J41" s="16">
        <v>28.1</v>
      </c>
    </row>
    <row r="42" spans="1:10" ht="15" customHeight="1" x14ac:dyDescent="0.25">
      <c r="A42" s="18" t="s">
        <v>619</v>
      </c>
      <c r="B42" s="17">
        <v>1</v>
      </c>
      <c r="C42" s="17">
        <v>803</v>
      </c>
      <c r="D42" s="16">
        <v>582.79999999999995</v>
      </c>
      <c r="E42" s="17">
        <v>14</v>
      </c>
      <c r="F42" s="17">
        <v>10135</v>
      </c>
      <c r="G42" s="16">
        <v>17.399999999999999</v>
      </c>
      <c r="H42" s="16">
        <v>11.4</v>
      </c>
      <c r="I42" s="16">
        <v>17.8</v>
      </c>
      <c r="J42" s="16">
        <v>20.2</v>
      </c>
    </row>
    <row r="43" spans="1:10" s="45" customFormat="1" ht="15" customHeight="1" x14ac:dyDescent="0.25">
      <c r="A43" s="46" t="s">
        <v>324</v>
      </c>
      <c r="B43" s="44">
        <v>1012</v>
      </c>
      <c r="C43" s="44">
        <v>15952</v>
      </c>
      <c r="D43" s="54">
        <v>15.8</v>
      </c>
      <c r="E43" s="44">
        <v>253</v>
      </c>
      <c r="F43" s="44">
        <v>250</v>
      </c>
      <c r="G43" s="54">
        <v>15.9</v>
      </c>
      <c r="H43" s="54">
        <v>6</v>
      </c>
      <c r="I43" s="54">
        <v>9.9</v>
      </c>
      <c r="J43" s="54">
        <v>15.8</v>
      </c>
    </row>
    <row r="44" spans="1:10" ht="15" customHeight="1" x14ac:dyDescent="0.25">
      <c r="A44" s="13" t="s">
        <v>620</v>
      </c>
      <c r="B44" s="17">
        <v>558</v>
      </c>
      <c r="C44" s="17">
        <v>8937</v>
      </c>
      <c r="D44" s="16">
        <v>16</v>
      </c>
      <c r="E44" s="17">
        <v>151</v>
      </c>
      <c r="F44" s="17">
        <v>271</v>
      </c>
      <c r="G44" s="16">
        <v>16.899999999999999</v>
      </c>
      <c r="H44" s="16">
        <v>5.5</v>
      </c>
      <c r="I44" s="16">
        <v>9.6</v>
      </c>
      <c r="J44" s="16">
        <v>15.3</v>
      </c>
    </row>
    <row r="45" spans="1:10" ht="15" customHeight="1" x14ac:dyDescent="0.25">
      <c r="A45" s="13" t="s">
        <v>621</v>
      </c>
      <c r="B45" s="17">
        <v>91</v>
      </c>
      <c r="C45" s="17">
        <v>920</v>
      </c>
      <c r="D45" s="16">
        <v>10.1</v>
      </c>
      <c r="E45" s="17">
        <v>18</v>
      </c>
      <c r="F45" s="17">
        <v>195</v>
      </c>
      <c r="G45" s="16">
        <v>19.3</v>
      </c>
      <c r="H45" s="16">
        <v>11.1</v>
      </c>
      <c r="I45" s="16">
        <v>19.600000000000001</v>
      </c>
      <c r="J45" s="16">
        <v>24.7</v>
      </c>
    </row>
    <row r="46" spans="1:10" ht="15" customHeight="1" x14ac:dyDescent="0.25">
      <c r="A46" s="13" t="s">
        <v>622</v>
      </c>
      <c r="B46" s="17">
        <v>113</v>
      </c>
      <c r="C46" s="17">
        <v>2655</v>
      </c>
      <c r="D46" s="16">
        <v>23.4</v>
      </c>
      <c r="E46" s="17">
        <v>38</v>
      </c>
      <c r="F46" s="17">
        <v>336</v>
      </c>
      <c r="G46" s="16">
        <v>14.3</v>
      </c>
      <c r="H46" s="16">
        <v>7.9</v>
      </c>
      <c r="I46" s="16">
        <v>11.9</v>
      </c>
      <c r="J46" s="16">
        <v>17.100000000000001</v>
      </c>
    </row>
    <row r="47" spans="1:10" ht="15" customHeight="1" x14ac:dyDescent="0.25">
      <c r="A47" s="13" t="s">
        <v>623</v>
      </c>
      <c r="B47" s="17">
        <v>50</v>
      </c>
      <c r="C47" s="17">
        <v>302</v>
      </c>
      <c r="D47" s="16">
        <v>6</v>
      </c>
      <c r="E47" s="17">
        <v>4</v>
      </c>
      <c r="F47" s="17">
        <v>73</v>
      </c>
      <c r="G47" s="16">
        <v>12.1</v>
      </c>
      <c r="H47" s="16">
        <v>6.7</v>
      </c>
      <c r="I47" s="16">
        <v>8.8000000000000007</v>
      </c>
      <c r="J47" s="16">
        <v>14.3</v>
      </c>
    </row>
    <row r="48" spans="1:10" ht="15" customHeight="1" x14ac:dyDescent="0.25">
      <c r="A48" s="13" t="s">
        <v>624</v>
      </c>
      <c r="B48" s="20">
        <v>125</v>
      </c>
      <c r="C48" s="20">
        <v>2656</v>
      </c>
      <c r="D48" s="19">
        <v>21.2</v>
      </c>
      <c r="E48" s="20">
        <v>36</v>
      </c>
      <c r="F48" s="20">
        <v>290</v>
      </c>
      <c r="G48" s="19">
        <v>13.7</v>
      </c>
      <c r="H48" s="19">
        <v>4.5</v>
      </c>
      <c r="I48" s="19">
        <v>8.6</v>
      </c>
      <c r="J48" s="19">
        <v>13.4</v>
      </c>
    </row>
    <row r="49" spans="1:10" ht="15" customHeight="1" x14ac:dyDescent="0.25">
      <c r="A49" s="13" t="s">
        <v>625</v>
      </c>
      <c r="B49" s="17">
        <v>74</v>
      </c>
      <c r="C49" s="17">
        <v>482</v>
      </c>
      <c r="D49" s="16">
        <v>6.5</v>
      </c>
      <c r="E49" s="17">
        <v>6</v>
      </c>
      <c r="F49" s="17">
        <v>86</v>
      </c>
      <c r="G49" s="16">
        <v>13.2</v>
      </c>
      <c r="H49" s="16">
        <v>4</v>
      </c>
      <c r="I49" s="16">
        <v>7.4</v>
      </c>
      <c r="J49" s="16">
        <v>9.6999999999999993</v>
      </c>
    </row>
    <row r="50" spans="1:10" ht="15" customHeight="1" x14ac:dyDescent="0.25">
      <c r="A50" s="10" t="s">
        <v>325</v>
      </c>
      <c r="B50" s="9">
        <v>352</v>
      </c>
      <c r="C50" s="9">
        <v>5559</v>
      </c>
      <c r="D50" s="8">
        <v>15.8</v>
      </c>
      <c r="E50" s="9">
        <v>80</v>
      </c>
      <c r="F50" s="9">
        <v>229</v>
      </c>
      <c r="G50" s="8">
        <v>14.5</v>
      </c>
      <c r="H50" s="8">
        <v>3.5</v>
      </c>
      <c r="I50" s="8">
        <v>7.7</v>
      </c>
      <c r="J50" s="8">
        <v>14.6</v>
      </c>
    </row>
    <row r="51" spans="1:10" ht="15" customHeight="1" x14ac:dyDescent="0.25">
      <c r="A51" s="13" t="s">
        <v>626</v>
      </c>
      <c r="B51" s="17">
        <v>24</v>
      </c>
      <c r="C51" s="17">
        <v>761</v>
      </c>
      <c r="D51" s="16">
        <v>32</v>
      </c>
      <c r="E51" s="17">
        <v>12</v>
      </c>
      <c r="F51" s="17">
        <v>488</v>
      </c>
      <c r="G51" s="16">
        <v>15.2</v>
      </c>
      <c r="H51" s="16">
        <v>10.7</v>
      </c>
      <c r="I51" s="16">
        <v>14.3</v>
      </c>
      <c r="J51" s="16">
        <v>15.6</v>
      </c>
    </row>
    <row r="52" spans="1:10" ht="15" customHeight="1" x14ac:dyDescent="0.25">
      <c r="A52" s="13" t="s">
        <v>627</v>
      </c>
      <c r="B52" s="17">
        <v>51</v>
      </c>
      <c r="C52" s="17">
        <v>1266</v>
      </c>
      <c r="D52" s="16">
        <v>24.7</v>
      </c>
      <c r="E52" s="17">
        <v>20</v>
      </c>
      <c r="F52" s="17">
        <v>395</v>
      </c>
      <c r="G52" s="16">
        <v>16</v>
      </c>
      <c r="H52" s="16">
        <v>1.8</v>
      </c>
      <c r="I52" s="16">
        <v>6.6</v>
      </c>
      <c r="J52" s="16">
        <v>13.5</v>
      </c>
    </row>
    <row r="53" spans="1:10" ht="15" customHeight="1" x14ac:dyDescent="0.25">
      <c r="A53" s="13" t="s">
        <v>628</v>
      </c>
      <c r="B53" s="17">
        <v>100</v>
      </c>
      <c r="C53" s="17">
        <v>1898</v>
      </c>
      <c r="D53" s="16">
        <v>18.899999999999999</v>
      </c>
      <c r="E53" s="17">
        <v>25</v>
      </c>
      <c r="F53" s="17">
        <v>248</v>
      </c>
      <c r="G53" s="16">
        <v>13.1</v>
      </c>
      <c r="H53" s="16">
        <v>3.7</v>
      </c>
      <c r="I53" s="16">
        <v>7.3</v>
      </c>
      <c r="J53" s="16">
        <v>17.600000000000001</v>
      </c>
    </row>
    <row r="54" spans="1:10" ht="15" customHeight="1" x14ac:dyDescent="0.25">
      <c r="A54" s="13" t="s">
        <v>629</v>
      </c>
      <c r="B54" s="17">
        <v>135</v>
      </c>
      <c r="C54" s="17">
        <v>948</v>
      </c>
      <c r="D54" s="16">
        <v>7</v>
      </c>
      <c r="E54" s="17">
        <v>10</v>
      </c>
      <c r="F54" s="17">
        <v>72</v>
      </c>
      <c r="G54" s="16">
        <v>10.199999999999999</v>
      </c>
      <c r="H54" s="16">
        <v>3</v>
      </c>
      <c r="I54" s="16">
        <v>6.5</v>
      </c>
      <c r="J54" s="16">
        <v>11.2</v>
      </c>
    </row>
    <row r="55" spans="1:10" ht="15" customHeight="1" x14ac:dyDescent="0.25">
      <c r="A55" s="13" t="s">
        <v>630</v>
      </c>
      <c r="B55" s="17">
        <v>41</v>
      </c>
      <c r="C55" s="17">
        <v>685</v>
      </c>
      <c r="D55" s="16">
        <v>16.600000000000001</v>
      </c>
      <c r="E55" s="17">
        <v>14</v>
      </c>
      <c r="F55" s="17">
        <v>340</v>
      </c>
      <c r="G55" s="16">
        <v>20.5</v>
      </c>
      <c r="H55" s="16">
        <v>4.7</v>
      </c>
      <c r="I55" s="16">
        <v>7.1</v>
      </c>
      <c r="J55" s="16">
        <v>12.6</v>
      </c>
    </row>
    <row r="56" spans="1:10" ht="15" customHeight="1" x14ac:dyDescent="0.25">
      <c r="A56" s="10" t="s">
        <v>326</v>
      </c>
      <c r="B56" s="9">
        <v>84</v>
      </c>
      <c r="C56" s="9">
        <v>1440</v>
      </c>
      <c r="D56" s="8">
        <v>17.2</v>
      </c>
      <c r="E56" s="9">
        <v>21</v>
      </c>
      <c r="F56" s="9">
        <v>255</v>
      </c>
      <c r="G56" s="8">
        <v>14.9</v>
      </c>
      <c r="H56" s="8">
        <v>3.9</v>
      </c>
      <c r="I56" s="8">
        <v>9.1</v>
      </c>
      <c r="J56" s="8">
        <v>16.2</v>
      </c>
    </row>
    <row r="57" spans="1:10" ht="15" customHeight="1" x14ac:dyDescent="0.25">
      <c r="A57" s="13" t="s">
        <v>631</v>
      </c>
      <c r="B57" s="17">
        <v>69</v>
      </c>
      <c r="C57" s="17">
        <v>572</v>
      </c>
      <c r="D57" s="16">
        <v>8.3000000000000007</v>
      </c>
      <c r="E57" s="17">
        <v>7</v>
      </c>
      <c r="F57" s="17">
        <v>98</v>
      </c>
      <c r="G57" s="16">
        <v>11.8</v>
      </c>
      <c r="H57" s="16">
        <v>3.8</v>
      </c>
      <c r="I57" s="16">
        <v>7.6</v>
      </c>
      <c r="J57" s="16">
        <v>14.7</v>
      </c>
    </row>
    <row r="58" spans="1:10" ht="15" customHeight="1" x14ac:dyDescent="0.25">
      <c r="A58" s="13" t="s">
        <v>632</v>
      </c>
      <c r="B58" s="17">
        <v>6</v>
      </c>
      <c r="C58" s="17">
        <v>436</v>
      </c>
      <c r="D58" s="16">
        <v>69.400000000000006</v>
      </c>
      <c r="E58" s="17">
        <v>7</v>
      </c>
      <c r="F58" s="17">
        <v>1059</v>
      </c>
      <c r="G58" s="16">
        <v>15.3</v>
      </c>
      <c r="H58" s="16">
        <v>13.2</v>
      </c>
      <c r="I58" s="16">
        <v>15.9</v>
      </c>
      <c r="J58" s="16">
        <v>19.2</v>
      </c>
    </row>
    <row r="59" spans="1:10" ht="15" customHeight="1" x14ac:dyDescent="0.25">
      <c r="A59" s="13" t="s">
        <v>633</v>
      </c>
      <c r="B59" s="17">
        <v>9</v>
      </c>
      <c r="C59" s="17">
        <v>432</v>
      </c>
      <c r="D59" s="16">
        <v>49.9</v>
      </c>
      <c r="E59" s="17">
        <v>8</v>
      </c>
      <c r="F59" s="17">
        <v>927</v>
      </c>
      <c r="G59" s="16">
        <v>18.600000000000001</v>
      </c>
      <c r="H59" s="16">
        <v>15.6</v>
      </c>
      <c r="I59" s="16">
        <v>26.6</v>
      </c>
      <c r="J59" s="16">
        <v>34.4</v>
      </c>
    </row>
    <row r="60" spans="1:10" ht="15" customHeight="1" x14ac:dyDescent="0.25">
      <c r="A60" s="10" t="s">
        <v>327</v>
      </c>
      <c r="B60" s="9">
        <v>412</v>
      </c>
      <c r="C60" s="9">
        <v>4557</v>
      </c>
      <c r="D60" s="8">
        <v>11.1</v>
      </c>
      <c r="E60" s="9">
        <v>24</v>
      </c>
      <c r="F60" s="9">
        <v>58</v>
      </c>
      <c r="G60" s="8">
        <v>5.2</v>
      </c>
      <c r="H60" s="8">
        <v>2.2000000000000002</v>
      </c>
      <c r="I60" s="8">
        <v>3.5</v>
      </c>
      <c r="J60" s="8">
        <v>5.7</v>
      </c>
    </row>
    <row r="61" spans="1:10" ht="15" customHeight="1" x14ac:dyDescent="0.25">
      <c r="A61" s="10" t="s">
        <v>328</v>
      </c>
      <c r="B61" s="9">
        <v>602</v>
      </c>
      <c r="C61" s="9">
        <v>4512</v>
      </c>
      <c r="D61" s="8">
        <v>7.5</v>
      </c>
      <c r="E61" s="9">
        <v>37</v>
      </c>
      <c r="F61" s="9">
        <v>62</v>
      </c>
      <c r="G61" s="8">
        <v>8.3000000000000007</v>
      </c>
      <c r="H61" s="8">
        <v>3.4</v>
      </c>
      <c r="I61" s="8">
        <v>6.5</v>
      </c>
      <c r="J61" s="8">
        <v>12</v>
      </c>
    </row>
    <row r="62" spans="1:10" ht="15" customHeight="1" x14ac:dyDescent="0.25">
      <c r="A62" s="13" t="s">
        <v>634</v>
      </c>
      <c r="B62" s="15">
        <v>30</v>
      </c>
      <c r="C62" s="15">
        <v>446</v>
      </c>
      <c r="D62" s="14">
        <v>14.7</v>
      </c>
      <c r="E62" s="15">
        <v>4</v>
      </c>
      <c r="F62" s="15">
        <v>136</v>
      </c>
      <c r="G62" s="14">
        <v>9.1999999999999993</v>
      </c>
      <c r="H62" s="14">
        <v>7.4</v>
      </c>
      <c r="I62" s="14">
        <v>10.3</v>
      </c>
      <c r="J62" s="14">
        <v>13.1</v>
      </c>
    </row>
    <row r="63" spans="1:10" ht="15" customHeight="1" x14ac:dyDescent="0.25">
      <c r="A63" s="13" t="s">
        <v>635</v>
      </c>
      <c r="B63" s="12">
        <v>84</v>
      </c>
      <c r="C63" s="12">
        <v>535</v>
      </c>
      <c r="D63" s="11">
        <v>6.3</v>
      </c>
      <c r="E63" s="12">
        <v>4</v>
      </c>
      <c r="F63" s="12">
        <v>44</v>
      </c>
      <c r="G63" s="11">
        <v>7</v>
      </c>
      <c r="H63" s="11">
        <v>3.1</v>
      </c>
      <c r="I63" s="11">
        <v>5.2</v>
      </c>
      <c r="J63" s="11">
        <v>10.199999999999999</v>
      </c>
    </row>
    <row r="64" spans="1:10" ht="15" customHeight="1" x14ac:dyDescent="0.25">
      <c r="A64" s="13" t="s">
        <v>636</v>
      </c>
      <c r="B64" s="17">
        <v>214</v>
      </c>
      <c r="C64" s="17">
        <v>1653</v>
      </c>
      <c r="D64" s="16">
        <v>7.7</v>
      </c>
      <c r="E64" s="17">
        <v>14</v>
      </c>
      <c r="F64" s="17">
        <v>67</v>
      </c>
      <c r="G64" s="16">
        <v>8.6999999999999993</v>
      </c>
      <c r="H64" s="16">
        <v>4.5</v>
      </c>
      <c r="I64" s="16">
        <v>7.5</v>
      </c>
      <c r="J64" s="16">
        <v>11.7</v>
      </c>
    </row>
    <row r="65" spans="1:10" ht="15" customHeight="1" x14ac:dyDescent="0.25">
      <c r="A65" s="13" t="s">
        <v>637</v>
      </c>
      <c r="B65" s="17">
        <v>159</v>
      </c>
      <c r="C65" s="17">
        <v>1193</v>
      </c>
      <c r="D65" s="16">
        <v>7.5</v>
      </c>
      <c r="E65" s="17">
        <v>9</v>
      </c>
      <c r="F65" s="17">
        <v>54</v>
      </c>
      <c r="G65" s="16">
        <v>7.2</v>
      </c>
      <c r="H65" s="16">
        <v>2</v>
      </c>
      <c r="I65" s="16">
        <v>5</v>
      </c>
      <c r="J65" s="16">
        <v>8.9</v>
      </c>
    </row>
    <row r="66" spans="1:10" ht="15" customHeight="1" x14ac:dyDescent="0.25">
      <c r="A66" s="13" t="s">
        <v>638</v>
      </c>
      <c r="B66" s="17">
        <v>114</v>
      </c>
      <c r="C66" s="17">
        <v>685</v>
      </c>
      <c r="D66" s="16">
        <v>6</v>
      </c>
      <c r="E66" s="17">
        <v>7</v>
      </c>
      <c r="F66" s="17">
        <v>58</v>
      </c>
      <c r="G66" s="16">
        <v>9.6</v>
      </c>
      <c r="H66" s="16">
        <v>4.2</v>
      </c>
      <c r="I66" s="16">
        <v>7.5</v>
      </c>
      <c r="J66" s="16">
        <v>15.2</v>
      </c>
    </row>
    <row r="67" spans="1:10" ht="15" customHeight="1" x14ac:dyDescent="0.25">
      <c r="A67" s="10" t="s">
        <v>329</v>
      </c>
      <c r="B67" s="9">
        <v>675</v>
      </c>
      <c r="C67" s="9">
        <v>12568</v>
      </c>
      <c r="D67" s="8">
        <v>18.600000000000001</v>
      </c>
      <c r="E67" s="9">
        <v>83</v>
      </c>
      <c r="F67" s="9">
        <v>123</v>
      </c>
      <c r="G67" s="8">
        <v>6.6</v>
      </c>
      <c r="H67" s="8">
        <v>1.6</v>
      </c>
      <c r="I67" s="8">
        <v>3.7</v>
      </c>
      <c r="J67" s="8">
        <v>7.5</v>
      </c>
    </row>
    <row r="68" spans="1:10" ht="15" customHeight="1" x14ac:dyDescent="0.25">
      <c r="A68" s="13" t="s">
        <v>639</v>
      </c>
      <c r="B68" s="15">
        <v>666</v>
      </c>
      <c r="C68" s="15">
        <v>12125</v>
      </c>
      <c r="D68" s="14">
        <v>18.2</v>
      </c>
      <c r="E68" s="15">
        <v>71</v>
      </c>
      <c r="F68" s="15">
        <v>106</v>
      </c>
      <c r="G68" s="14">
        <v>5.8</v>
      </c>
      <c r="H68" s="14">
        <v>1.6</v>
      </c>
      <c r="I68" s="14">
        <v>3.7</v>
      </c>
      <c r="J68" s="14">
        <v>7.3</v>
      </c>
    </row>
    <row r="69" spans="1:10" ht="15" customHeight="1" x14ac:dyDescent="0.25">
      <c r="A69" s="18" t="s">
        <v>640</v>
      </c>
      <c r="B69" s="12">
        <v>380</v>
      </c>
      <c r="C69" s="12">
        <v>5194</v>
      </c>
      <c r="D69" s="11">
        <v>13.7</v>
      </c>
      <c r="E69" s="12">
        <v>34</v>
      </c>
      <c r="F69" s="12">
        <v>90</v>
      </c>
      <c r="G69" s="11">
        <v>6.6</v>
      </c>
      <c r="H69" s="11">
        <v>1.4</v>
      </c>
      <c r="I69" s="11">
        <v>3.6</v>
      </c>
      <c r="J69" s="11">
        <v>6.7</v>
      </c>
    </row>
    <row r="70" spans="1:10" ht="15" customHeight="1" x14ac:dyDescent="0.25">
      <c r="A70" s="18" t="s">
        <v>641</v>
      </c>
      <c r="B70" s="17">
        <v>151</v>
      </c>
      <c r="C70" s="17">
        <v>5688</v>
      </c>
      <c r="D70" s="16">
        <v>37.6</v>
      </c>
      <c r="E70" s="17">
        <v>31</v>
      </c>
      <c r="F70" s="17">
        <v>202</v>
      </c>
      <c r="G70" s="16">
        <v>5.4</v>
      </c>
      <c r="H70" s="16">
        <v>2.2999999999999998</v>
      </c>
      <c r="I70" s="16">
        <v>5</v>
      </c>
      <c r="J70" s="16">
        <v>8.5</v>
      </c>
    </row>
    <row r="71" spans="1:10" ht="15" customHeight="1" x14ac:dyDescent="0.25">
      <c r="A71" s="18" t="s">
        <v>642</v>
      </c>
      <c r="B71" s="17">
        <v>135</v>
      </c>
      <c r="C71" s="17">
        <v>1244</v>
      </c>
      <c r="D71" s="16">
        <v>9.1999999999999993</v>
      </c>
      <c r="E71" s="17">
        <v>6</v>
      </c>
      <c r="F71" s="17">
        <v>42</v>
      </c>
      <c r="G71" s="16">
        <v>4.5999999999999996</v>
      </c>
      <c r="H71" s="16">
        <v>1.1000000000000001</v>
      </c>
      <c r="I71" s="16">
        <v>3.2</v>
      </c>
      <c r="J71" s="16">
        <v>8.6999999999999993</v>
      </c>
    </row>
    <row r="72" spans="1:10" ht="15" customHeight="1" x14ac:dyDescent="0.25">
      <c r="A72" s="13" t="s">
        <v>643</v>
      </c>
      <c r="B72" s="17">
        <v>8</v>
      </c>
      <c r="C72" s="17">
        <v>443</v>
      </c>
      <c r="D72" s="16">
        <v>52.1</v>
      </c>
      <c r="E72" s="17">
        <v>13</v>
      </c>
      <c r="F72" s="17">
        <v>1498</v>
      </c>
      <c r="G72" s="16">
        <v>28.8</v>
      </c>
      <c r="H72" s="16">
        <v>10.5</v>
      </c>
      <c r="I72" s="16">
        <v>25.2</v>
      </c>
      <c r="J72" s="16">
        <v>46.1</v>
      </c>
    </row>
    <row r="73" spans="1:10" ht="15" customHeight="1" x14ac:dyDescent="0.25">
      <c r="A73" s="10" t="s">
        <v>330</v>
      </c>
      <c r="B73" s="9">
        <v>123</v>
      </c>
      <c r="C73" s="9">
        <v>1972</v>
      </c>
      <c r="D73" s="8">
        <v>16.100000000000001</v>
      </c>
      <c r="E73" s="9">
        <v>56</v>
      </c>
      <c r="F73" s="9">
        <v>455</v>
      </c>
      <c r="G73" s="8">
        <v>28.3</v>
      </c>
      <c r="H73" s="8">
        <v>2.6</v>
      </c>
      <c r="I73" s="8">
        <v>6.6</v>
      </c>
      <c r="J73" s="8">
        <v>25.1</v>
      </c>
    </row>
    <row r="74" spans="1:10" s="45" customFormat="1" ht="15" customHeight="1" x14ac:dyDescent="0.25">
      <c r="A74" s="43" t="s">
        <v>644</v>
      </c>
      <c r="B74" s="47">
        <v>16</v>
      </c>
      <c r="C74" s="47">
        <v>467</v>
      </c>
      <c r="D74" s="48">
        <v>30.1</v>
      </c>
      <c r="E74" s="47">
        <v>19</v>
      </c>
      <c r="F74" s="47">
        <v>1228</v>
      </c>
      <c r="G74" s="48">
        <v>40.799999999999997</v>
      </c>
      <c r="H74" s="48">
        <v>13.8</v>
      </c>
      <c r="I74" s="48">
        <v>32</v>
      </c>
      <c r="J74" s="48">
        <v>39.700000000000003</v>
      </c>
    </row>
    <row r="75" spans="1:10" ht="15" customHeight="1" x14ac:dyDescent="0.25">
      <c r="A75" s="13" t="s">
        <v>330</v>
      </c>
      <c r="B75" s="12">
        <v>107</v>
      </c>
      <c r="C75" s="12">
        <v>1505</v>
      </c>
      <c r="D75" s="11">
        <v>14</v>
      </c>
      <c r="E75" s="12">
        <v>37</v>
      </c>
      <c r="F75" s="12">
        <v>344</v>
      </c>
      <c r="G75" s="11">
        <v>24.5</v>
      </c>
      <c r="H75" s="11">
        <v>2.1</v>
      </c>
      <c r="I75" s="11">
        <v>4.8</v>
      </c>
      <c r="J75" s="11">
        <v>16.7</v>
      </c>
    </row>
    <row r="76" spans="1:10" ht="15" customHeight="1" x14ac:dyDescent="0.25">
      <c r="A76" s="10" t="s">
        <v>331</v>
      </c>
      <c r="B76" s="9">
        <v>116</v>
      </c>
      <c r="C76" s="9">
        <v>1699</v>
      </c>
      <c r="D76" s="8">
        <v>14.6</v>
      </c>
      <c r="E76" s="9">
        <v>8</v>
      </c>
      <c r="F76" s="9">
        <v>66</v>
      </c>
      <c r="G76" s="8">
        <v>4.5</v>
      </c>
      <c r="H76" s="8">
        <v>0.8</v>
      </c>
      <c r="I76" s="8">
        <v>1.6</v>
      </c>
      <c r="J76" s="8">
        <v>3.6</v>
      </c>
    </row>
    <row r="77" spans="1:10" ht="15" customHeight="1" thickBot="1" x14ac:dyDescent="0.3">
      <c r="A77" s="7"/>
      <c r="B77" s="7"/>
      <c r="C77" s="7"/>
      <c r="D77" s="7"/>
      <c r="I77" s="4"/>
      <c r="J77" s="4"/>
    </row>
    <row r="78" spans="1:10" ht="101.25" customHeight="1" x14ac:dyDescent="0.25">
      <c r="A78" s="139" t="s">
        <v>645</v>
      </c>
      <c r="B78" s="139"/>
      <c r="C78" s="139"/>
      <c r="D78" s="139"/>
      <c r="E78" s="139"/>
      <c r="F78" s="139"/>
      <c r="G78" s="139"/>
      <c r="H78" s="139"/>
      <c r="I78" s="139"/>
      <c r="J78" s="139"/>
    </row>
  </sheetData>
  <mergeCells count="7">
    <mergeCell ref="E3:J3"/>
    <mergeCell ref="H4:J4"/>
    <mergeCell ref="A78:J78"/>
    <mergeCell ref="A2:J2"/>
    <mergeCell ref="F4:F5"/>
    <mergeCell ref="G4:G5"/>
    <mergeCell ref="B4:D4"/>
  </mergeCells>
  <pageMargins left="0.7" right="0.7" top="0.6" bottom="0.6" header="0.3" footer="0.3"/>
  <pageSetup scale="83" fitToHeight="0" orientation="portrait" r:id="rId1"/>
  <rowBreaks count="1" manualBreakCount="1">
    <brk id="4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B4C80-8DAB-9244-8271-F622E797FF42}">
  <sheetPr codeName="Sheet13">
    <pageSetUpPr fitToPage="1"/>
  </sheetPr>
  <dimension ref="A1:J78"/>
  <sheetViews>
    <sheetView showGridLines="0" zoomScale="140" zoomScaleNormal="140" workbookViewId="0">
      <pane ySplit="6" topLeftCell="A7" activePane="bottomLeft" state="frozen"/>
      <selection pane="bottomLeft" activeCell="D83" sqref="D83"/>
    </sheetView>
  </sheetViews>
  <sheetFormatPr defaultColWidth="8.875" defaultRowHeight="15" x14ac:dyDescent="0.25"/>
  <cols>
    <col min="1" max="1" width="28.625" style="4" customWidth="1"/>
    <col min="2" max="3" width="9.625" style="4" customWidth="1"/>
    <col min="4" max="4" width="10.375" style="4" customWidth="1"/>
    <col min="5" max="7" width="8.625" style="4" customWidth="1"/>
    <col min="8" max="8" width="7.625" style="4" customWidth="1"/>
    <col min="9" max="9" width="7.625" style="6" customWidth="1"/>
    <col min="10" max="10" width="7.625" style="5" customWidth="1"/>
    <col min="11" max="16384" width="8.875" style="4"/>
  </cols>
  <sheetData>
    <row r="1" spans="1:10" x14ac:dyDescent="0.25">
      <c r="A1" s="34" t="s">
        <v>579</v>
      </c>
      <c r="B1" s="34"/>
      <c r="C1" s="34"/>
      <c r="D1" s="34"/>
    </row>
    <row r="2" spans="1:10" ht="35.25" customHeight="1" x14ac:dyDescent="0.25">
      <c r="A2" s="137" t="s">
        <v>646</v>
      </c>
      <c r="B2" s="137"/>
      <c r="C2" s="137"/>
      <c r="D2" s="137"/>
      <c r="E2" s="138"/>
      <c r="F2" s="138"/>
      <c r="G2" s="138"/>
      <c r="H2" s="138"/>
      <c r="I2" s="138"/>
      <c r="J2" s="138"/>
    </row>
    <row r="3" spans="1:10" ht="24.75" customHeight="1" x14ac:dyDescent="0.25">
      <c r="A3" s="33"/>
      <c r="B3" s="33"/>
      <c r="C3" s="33"/>
      <c r="D3" s="33"/>
      <c r="E3" s="140" t="s">
        <v>647</v>
      </c>
      <c r="F3" s="140"/>
      <c r="G3" s="140"/>
      <c r="H3" s="140"/>
      <c r="I3" s="140"/>
      <c r="J3" s="140"/>
    </row>
    <row r="4" spans="1:10" ht="46.5" customHeight="1" x14ac:dyDescent="0.25">
      <c r="A4" s="33"/>
      <c r="B4" s="140" t="s">
        <v>648</v>
      </c>
      <c r="C4" s="140"/>
      <c r="D4" s="150"/>
      <c r="F4" s="148" t="s">
        <v>649</v>
      </c>
      <c r="G4" s="148" t="s">
        <v>650</v>
      </c>
      <c r="H4" s="140" t="s">
        <v>651</v>
      </c>
      <c r="I4" s="141"/>
      <c r="J4" s="141"/>
    </row>
    <row r="5" spans="1:10" ht="76.5" customHeight="1" thickBot="1" x14ac:dyDescent="0.3">
      <c r="A5" s="32"/>
      <c r="B5" s="31" t="s">
        <v>295</v>
      </c>
      <c r="C5" s="30" t="s">
        <v>293</v>
      </c>
      <c r="D5" s="30" t="s">
        <v>586</v>
      </c>
      <c r="E5" s="30" t="s">
        <v>652</v>
      </c>
      <c r="F5" s="149"/>
      <c r="G5" s="144"/>
      <c r="H5" s="30" t="s">
        <v>588</v>
      </c>
      <c r="I5" s="30" t="s">
        <v>589</v>
      </c>
      <c r="J5" s="30" t="s">
        <v>590</v>
      </c>
    </row>
    <row r="6" spans="1:10" ht="24" customHeight="1" thickTop="1" x14ac:dyDescent="0.25">
      <c r="A6" s="29" t="s">
        <v>301</v>
      </c>
      <c r="B6" s="28">
        <v>2933</v>
      </c>
      <c r="C6" s="28">
        <v>58725</v>
      </c>
      <c r="D6" s="27">
        <v>20</v>
      </c>
      <c r="E6" s="28">
        <v>2193</v>
      </c>
      <c r="F6" s="28">
        <v>748</v>
      </c>
      <c r="G6" s="27">
        <v>37.299999999999997</v>
      </c>
      <c r="H6" s="27">
        <v>12.1</v>
      </c>
      <c r="I6" s="27">
        <v>26.6</v>
      </c>
      <c r="J6" s="27">
        <v>55.3</v>
      </c>
    </row>
    <row r="7" spans="1:10" ht="36.75" customHeight="1" x14ac:dyDescent="0.25">
      <c r="A7" s="26" t="s">
        <v>591</v>
      </c>
      <c r="B7" s="20" t="s">
        <v>20</v>
      </c>
      <c r="C7" s="20" t="s">
        <v>20</v>
      </c>
      <c r="D7" s="19" t="s">
        <v>20</v>
      </c>
      <c r="E7" s="25" t="s">
        <v>20</v>
      </c>
      <c r="F7" s="25" t="s">
        <v>20</v>
      </c>
      <c r="G7" s="24" t="s">
        <v>20</v>
      </c>
      <c r="H7" s="24" t="s">
        <v>20</v>
      </c>
      <c r="I7" s="24" t="s">
        <v>20</v>
      </c>
      <c r="J7" s="24" t="s">
        <v>20</v>
      </c>
    </row>
    <row r="8" spans="1:10" ht="15" customHeight="1" x14ac:dyDescent="0.25">
      <c r="A8" s="10" t="s">
        <v>592</v>
      </c>
      <c r="B8" s="9">
        <v>234</v>
      </c>
      <c r="C8" s="9">
        <v>9520</v>
      </c>
      <c r="D8" s="8">
        <v>40.700000000000003</v>
      </c>
      <c r="E8" s="9">
        <v>284</v>
      </c>
      <c r="F8" s="9">
        <v>1215</v>
      </c>
      <c r="G8" s="8">
        <v>29.8</v>
      </c>
      <c r="H8" s="8">
        <v>10.7</v>
      </c>
      <c r="I8" s="8">
        <v>23.8</v>
      </c>
      <c r="J8" s="8">
        <v>49.1</v>
      </c>
    </row>
    <row r="9" spans="1:10" ht="15" customHeight="1" x14ac:dyDescent="0.25">
      <c r="A9" s="13" t="s">
        <v>593</v>
      </c>
      <c r="B9" s="17">
        <v>16</v>
      </c>
      <c r="C9" s="17">
        <v>1272</v>
      </c>
      <c r="D9" s="16">
        <v>77.5</v>
      </c>
      <c r="E9" s="17">
        <v>57</v>
      </c>
      <c r="F9" s="17">
        <v>3475</v>
      </c>
      <c r="G9" s="16">
        <v>44.8</v>
      </c>
      <c r="H9" s="16">
        <v>2.4</v>
      </c>
      <c r="I9" s="16">
        <v>22.2</v>
      </c>
      <c r="J9" s="16">
        <v>55.5</v>
      </c>
    </row>
    <row r="10" spans="1:10" ht="15" customHeight="1" x14ac:dyDescent="0.25">
      <c r="A10" s="13" t="s">
        <v>594</v>
      </c>
      <c r="B10" s="17">
        <v>143</v>
      </c>
      <c r="C10" s="17">
        <v>7415</v>
      </c>
      <c r="D10" s="16">
        <v>51.7</v>
      </c>
      <c r="E10" s="17">
        <v>198</v>
      </c>
      <c r="F10" s="17">
        <v>1383</v>
      </c>
      <c r="G10" s="16">
        <v>26.7</v>
      </c>
      <c r="H10" s="16">
        <v>10.6</v>
      </c>
      <c r="I10" s="16">
        <v>22.3</v>
      </c>
      <c r="J10" s="16">
        <v>44.1</v>
      </c>
    </row>
    <row r="11" spans="1:10" ht="15" customHeight="1" x14ac:dyDescent="0.25">
      <c r="A11" s="18" t="s">
        <v>595</v>
      </c>
      <c r="B11" s="17">
        <v>116</v>
      </c>
      <c r="C11" s="17">
        <v>4852</v>
      </c>
      <c r="D11" s="16">
        <v>42</v>
      </c>
      <c r="E11" s="17">
        <v>119</v>
      </c>
      <c r="F11" s="17">
        <v>1031</v>
      </c>
      <c r="G11" s="16">
        <v>24.5</v>
      </c>
      <c r="H11" s="16">
        <v>9.9</v>
      </c>
      <c r="I11" s="16">
        <v>20.9</v>
      </c>
      <c r="J11" s="16">
        <v>40.1</v>
      </c>
    </row>
    <row r="12" spans="1:10" ht="15" customHeight="1" x14ac:dyDescent="0.25">
      <c r="A12" s="18" t="s">
        <v>596</v>
      </c>
      <c r="B12" s="17">
        <v>28</v>
      </c>
      <c r="C12" s="17">
        <v>2563</v>
      </c>
      <c r="D12" s="16">
        <v>92.2</v>
      </c>
      <c r="E12" s="17">
        <v>79</v>
      </c>
      <c r="F12" s="17">
        <v>2849</v>
      </c>
      <c r="G12" s="16">
        <v>30.9</v>
      </c>
      <c r="H12" s="16">
        <v>13.3</v>
      </c>
      <c r="I12" s="16">
        <v>31.2</v>
      </c>
      <c r="J12" s="16">
        <v>47.4</v>
      </c>
    </row>
    <row r="13" spans="1:10" ht="15" customHeight="1" x14ac:dyDescent="0.25">
      <c r="A13" s="13" t="s">
        <v>597</v>
      </c>
      <c r="B13" s="17">
        <v>31</v>
      </c>
      <c r="C13" s="17">
        <v>255</v>
      </c>
      <c r="D13" s="16">
        <v>8.1999999999999993</v>
      </c>
      <c r="E13" s="17">
        <v>7</v>
      </c>
      <c r="F13" s="17">
        <v>224</v>
      </c>
      <c r="G13" s="16">
        <v>27.4</v>
      </c>
      <c r="H13" s="16">
        <v>21.9</v>
      </c>
      <c r="I13" s="16">
        <v>32.299999999999997</v>
      </c>
      <c r="J13" s="16">
        <v>60.4</v>
      </c>
    </row>
    <row r="14" spans="1:10" ht="15" customHeight="1" x14ac:dyDescent="0.25">
      <c r="A14" s="13" t="s">
        <v>598</v>
      </c>
      <c r="B14" s="17">
        <v>43</v>
      </c>
      <c r="C14" s="17">
        <v>578</v>
      </c>
      <c r="D14" s="16">
        <v>13.5</v>
      </c>
      <c r="E14" s="17">
        <v>22</v>
      </c>
      <c r="F14" s="17">
        <v>509</v>
      </c>
      <c r="G14" s="16">
        <v>37.6</v>
      </c>
      <c r="H14" s="16">
        <v>11.7</v>
      </c>
      <c r="I14" s="16">
        <v>33.9</v>
      </c>
      <c r="J14" s="16">
        <v>49.7</v>
      </c>
    </row>
    <row r="15" spans="1:10" ht="15" customHeight="1" x14ac:dyDescent="0.25">
      <c r="A15" s="10" t="s">
        <v>314</v>
      </c>
      <c r="B15" s="9">
        <v>82</v>
      </c>
      <c r="C15" s="9">
        <v>846</v>
      </c>
      <c r="D15" s="8">
        <v>10.3</v>
      </c>
      <c r="E15" s="9">
        <v>52</v>
      </c>
      <c r="F15" s="9">
        <v>634</v>
      </c>
      <c r="G15" s="8">
        <v>61.3</v>
      </c>
      <c r="H15" s="8">
        <v>18.3</v>
      </c>
      <c r="I15" s="8">
        <v>46.4</v>
      </c>
      <c r="J15" s="8">
        <v>75.900000000000006</v>
      </c>
    </row>
    <row r="16" spans="1:10" ht="15" customHeight="1" x14ac:dyDescent="0.25">
      <c r="A16" s="13" t="s">
        <v>599</v>
      </c>
      <c r="B16" s="15">
        <v>48</v>
      </c>
      <c r="C16" s="15">
        <v>154</v>
      </c>
      <c r="D16" s="14">
        <v>3.2</v>
      </c>
      <c r="E16" s="15">
        <v>10</v>
      </c>
      <c r="F16" s="15">
        <v>215</v>
      </c>
      <c r="G16" s="14">
        <v>66.400000000000006</v>
      </c>
      <c r="H16" s="14">
        <v>18.3</v>
      </c>
      <c r="I16" s="14">
        <v>46.4</v>
      </c>
      <c r="J16" s="14">
        <v>118.3</v>
      </c>
    </row>
    <row r="17" spans="1:10" ht="15" customHeight="1" x14ac:dyDescent="0.25">
      <c r="A17" s="13" t="s">
        <v>600</v>
      </c>
      <c r="B17" s="12">
        <v>33</v>
      </c>
      <c r="C17" s="12">
        <v>674</v>
      </c>
      <c r="D17" s="11">
        <v>20.399999999999999</v>
      </c>
      <c r="E17" s="12">
        <v>40</v>
      </c>
      <c r="F17" s="12">
        <v>1225</v>
      </c>
      <c r="G17" s="11">
        <v>60</v>
      </c>
      <c r="H17" s="11">
        <v>21.9</v>
      </c>
      <c r="I17" s="11">
        <v>51.1</v>
      </c>
      <c r="J17" s="11">
        <v>75.3</v>
      </c>
    </row>
    <row r="18" spans="1:10" ht="15" customHeight="1" x14ac:dyDescent="0.25">
      <c r="A18" s="13" t="s">
        <v>601</v>
      </c>
      <c r="B18" s="17" t="s">
        <v>304</v>
      </c>
      <c r="C18" s="17" t="s">
        <v>304</v>
      </c>
      <c r="D18" s="16" t="s">
        <v>304</v>
      </c>
      <c r="E18" s="17" t="s">
        <v>304</v>
      </c>
      <c r="F18" s="17" t="s">
        <v>304</v>
      </c>
      <c r="G18" s="16" t="s">
        <v>304</v>
      </c>
      <c r="H18" s="16" t="s">
        <v>304</v>
      </c>
      <c r="I18" s="16" t="s">
        <v>304</v>
      </c>
      <c r="J18" s="16" t="s">
        <v>304</v>
      </c>
    </row>
    <row r="19" spans="1:10" ht="15" customHeight="1" x14ac:dyDescent="0.25">
      <c r="A19" s="10" t="s">
        <v>316</v>
      </c>
      <c r="B19" s="9">
        <v>283</v>
      </c>
      <c r="C19" s="9">
        <v>1394</v>
      </c>
      <c r="D19" s="8">
        <v>4.9000000000000004</v>
      </c>
      <c r="E19" s="9">
        <v>222</v>
      </c>
      <c r="F19" s="9">
        <v>783</v>
      </c>
      <c r="G19" s="8">
        <v>159.19999999999999</v>
      </c>
      <c r="H19" s="8">
        <v>51.3</v>
      </c>
      <c r="I19" s="8">
        <v>132.5</v>
      </c>
      <c r="J19" s="8">
        <v>255.3</v>
      </c>
    </row>
    <row r="20" spans="1:10" ht="15" customHeight="1" x14ac:dyDescent="0.25">
      <c r="A20" s="13" t="s">
        <v>602</v>
      </c>
      <c r="B20" s="17">
        <v>74</v>
      </c>
      <c r="C20" s="17">
        <v>254</v>
      </c>
      <c r="D20" s="16">
        <v>3.4</v>
      </c>
      <c r="E20" s="17">
        <v>44</v>
      </c>
      <c r="F20" s="17">
        <v>596</v>
      </c>
      <c r="G20" s="16">
        <v>173.8</v>
      </c>
      <c r="H20" s="16">
        <v>79.3</v>
      </c>
      <c r="I20" s="16">
        <v>170.4</v>
      </c>
      <c r="J20" s="16">
        <v>312.3</v>
      </c>
    </row>
    <row r="21" spans="1:10" ht="15" customHeight="1" x14ac:dyDescent="0.25">
      <c r="A21" s="13" t="s">
        <v>603</v>
      </c>
      <c r="B21" s="17">
        <v>146</v>
      </c>
      <c r="C21" s="17">
        <v>869</v>
      </c>
      <c r="D21" s="16">
        <v>6</v>
      </c>
      <c r="E21" s="17">
        <v>155</v>
      </c>
      <c r="F21" s="17">
        <v>1062</v>
      </c>
      <c r="G21" s="16">
        <v>178</v>
      </c>
      <c r="H21" s="16">
        <v>88</v>
      </c>
      <c r="I21" s="16">
        <v>171.1</v>
      </c>
      <c r="J21" s="16">
        <v>255.6</v>
      </c>
    </row>
    <row r="22" spans="1:10" ht="15" customHeight="1" x14ac:dyDescent="0.25">
      <c r="A22" s="13" t="s">
        <v>604</v>
      </c>
      <c r="B22" s="17">
        <v>47</v>
      </c>
      <c r="C22" s="17">
        <v>225</v>
      </c>
      <c r="D22" s="16">
        <v>4.8</v>
      </c>
      <c r="E22" s="17">
        <v>21</v>
      </c>
      <c r="F22" s="17">
        <v>440</v>
      </c>
      <c r="G22" s="16">
        <v>92</v>
      </c>
      <c r="H22" s="16">
        <v>36.200000000000003</v>
      </c>
      <c r="I22" s="16">
        <v>67</v>
      </c>
      <c r="J22" s="16">
        <v>119.4</v>
      </c>
    </row>
    <row r="23" spans="1:10" ht="15" customHeight="1" x14ac:dyDescent="0.25">
      <c r="A23" s="13" t="s">
        <v>605</v>
      </c>
      <c r="B23" s="17" t="s">
        <v>304</v>
      </c>
      <c r="C23" s="17" t="s">
        <v>304</v>
      </c>
      <c r="D23" s="16" t="s">
        <v>304</v>
      </c>
      <c r="E23" s="17" t="s">
        <v>304</v>
      </c>
      <c r="F23" s="17" t="s">
        <v>304</v>
      </c>
      <c r="G23" s="16" t="s">
        <v>304</v>
      </c>
      <c r="H23" s="16" t="s">
        <v>304</v>
      </c>
      <c r="I23" s="16" t="s">
        <v>304</v>
      </c>
      <c r="J23" s="16" t="s">
        <v>304</v>
      </c>
    </row>
    <row r="24" spans="1:10" ht="15" customHeight="1" x14ac:dyDescent="0.25">
      <c r="A24" s="10" t="s">
        <v>317</v>
      </c>
      <c r="B24" s="9">
        <v>95</v>
      </c>
      <c r="C24" s="9">
        <v>3292</v>
      </c>
      <c r="D24" s="8">
        <v>34.6</v>
      </c>
      <c r="E24" s="9">
        <v>258</v>
      </c>
      <c r="F24" s="9">
        <v>2714</v>
      </c>
      <c r="G24" s="8">
        <v>78.5</v>
      </c>
      <c r="H24" s="8">
        <v>12.1</v>
      </c>
      <c r="I24" s="8">
        <v>21.6</v>
      </c>
      <c r="J24" s="8">
        <v>47.1</v>
      </c>
    </row>
    <row r="25" spans="1:10" ht="15" customHeight="1" x14ac:dyDescent="0.25">
      <c r="A25" s="13" t="s">
        <v>318</v>
      </c>
      <c r="B25" s="17">
        <v>8</v>
      </c>
      <c r="C25" s="17">
        <v>2113</v>
      </c>
      <c r="D25" s="16">
        <v>263.2</v>
      </c>
      <c r="E25" s="17">
        <v>214</v>
      </c>
      <c r="F25" s="17">
        <v>26609</v>
      </c>
      <c r="G25" s="16">
        <v>101.1</v>
      </c>
      <c r="H25" s="16">
        <v>21.2</v>
      </c>
      <c r="I25" s="16">
        <v>85</v>
      </c>
      <c r="J25" s="16">
        <v>129</v>
      </c>
    </row>
    <row r="26" spans="1:10" ht="15" customHeight="1" x14ac:dyDescent="0.25">
      <c r="A26" s="13" t="s">
        <v>319</v>
      </c>
      <c r="B26" s="17">
        <v>87</v>
      </c>
      <c r="C26" s="17">
        <v>1179</v>
      </c>
      <c r="D26" s="16">
        <v>13.5</v>
      </c>
      <c r="E26" s="17">
        <v>45</v>
      </c>
      <c r="F26" s="17">
        <v>514</v>
      </c>
      <c r="G26" s="16">
        <v>38</v>
      </c>
      <c r="H26" s="16">
        <v>11.2</v>
      </c>
      <c r="I26" s="16">
        <v>21</v>
      </c>
      <c r="J26" s="16">
        <v>42.9</v>
      </c>
    </row>
    <row r="27" spans="1:10" ht="15" customHeight="1" x14ac:dyDescent="0.25">
      <c r="A27" s="18" t="s">
        <v>606</v>
      </c>
      <c r="B27" s="17">
        <v>37</v>
      </c>
      <c r="C27" s="17">
        <v>268</v>
      </c>
      <c r="D27" s="16">
        <v>7.2</v>
      </c>
      <c r="E27" s="17">
        <v>6</v>
      </c>
      <c r="F27" s="17">
        <v>161</v>
      </c>
      <c r="G27" s="16">
        <v>22.5</v>
      </c>
      <c r="H27" s="16">
        <v>9.1</v>
      </c>
      <c r="I27" s="16">
        <v>17.7</v>
      </c>
      <c r="J27" s="16">
        <v>34.1</v>
      </c>
    </row>
    <row r="28" spans="1:10" ht="15" customHeight="1" x14ac:dyDescent="0.25">
      <c r="A28" s="18" t="s">
        <v>607</v>
      </c>
      <c r="B28" s="17">
        <v>50</v>
      </c>
      <c r="C28" s="17">
        <v>911</v>
      </c>
      <c r="D28" s="16">
        <v>18.3</v>
      </c>
      <c r="E28" s="17">
        <v>39</v>
      </c>
      <c r="F28" s="17">
        <v>781</v>
      </c>
      <c r="G28" s="16">
        <v>42.6</v>
      </c>
      <c r="H28" s="16">
        <v>12.1</v>
      </c>
      <c r="I28" s="16">
        <v>22.6</v>
      </c>
      <c r="J28" s="16">
        <v>50.6</v>
      </c>
    </row>
    <row r="29" spans="1:10" ht="15" customHeight="1" x14ac:dyDescent="0.25">
      <c r="A29" s="10" t="s">
        <v>320</v>
      </c>
      <c r="B29" s="9">
        <v>99</v>
      </c>
      <c r="C29" s="9">
        <v>4918</v>
      </c>
      <c r="D29" s="8">
        <v>49.5</v>
      </c>
      <c r="E29" s="9">
        <v>215</v>
      </c>
      <c r="F29" s="9">
        <v>2169</v>
      </c>
      <c r="G29" s="8">
        <v>43.8</v>
      </c>
      <c r="H29" s="8">
        <v>19.5</v>
      </c>
      <c r="I29" s="8">
        <v>36</v>
      </c>
      <c r="J29" s="8">
        <v>65.5</v>
      </c>
    </row>
    <row r="30" spans="1:10" ht="15" customHeight="1" x14ac:dyDescent="0.25">
      <c r="A30" s="13" t="s">
        <v>608</v>
      </c>
      <c r="B30" s="17">
        <v>24</v>
      </c>
      <c r="C30" s="17">
        <v>2504</v>
      </c>
      <c r="D30" s="16">
        <v>103.4</v>
      </c>
      <c r="E30" s="17">
        <v>106</v>
      </c>
      <c r="F30" s="17">
        <v>4394</v>
      </c>
      <c r="G30" s="16">
        <v>42.5</v>
      </c>
      <c r="H30" s="16">
        <v>19.7</v>
      </c>
      <c r="I30" s="16">
        <v>30.5</v>
      </c>
      <c r="J30" s="16">
        <v>48.3</v>
      </c>
    </row>
    <row r="31" spans="1:10" ht="15" customHeight="1" x14ac:dyDescent="0.25">
      <c r="A31" s="13" t="s">
        <v>609</v>
      </c>
      <c r="B31" s="17">
        <v>27</v>
      </c>
      <c r="C31" s="17">
        <v>396</v>
      </c>
      <c r="D31" s="16">
        <v>14.5</v>
      </c>
      <c r="E31" s="17">
        <v>13</v>
      </c>
      <c r="F31" s="17">
        <v>485</v>
      </c>
      <c r="G31" s="16">
        <v>33.4</v>
      </c>
      <c r="H31" s="16">
        <v>16.7</v>
      </c>
      <c r="I31" s="16">
        <v>38.9</v>
      </c>
      <c r="J31" s="16">
        <v>63.4</v>
      </c>
    </row>
    <row r="32" spans="1:10" ht="15" customHeight="1" x14ac:dyDescent="0.25">
      <c r="A32" s="13" t="s">
        <v>610</v>
      </c>
      <c r="B32" s="17">
        <v>14</v>
      </c>
      <c r="C32" s="17">
        <v>552</v>
      </c>
      <c r="D32" s="16">
        <v>40</v>
      </c>
      <c r="E32" s="17">
        <v>16</v>
      </c>
      <c r="F32" s="17">
        <v>1169</v>
      </c>
      <c r="G32" s="16">
        <v>29.3</v>
      </c>
      <c r="H32" s="16">
        <v>8.5</v>
      </c>
      <c r="I32" s="16">
        <v>28.4</v>
      </c>
      <c r="J32" s="16">
        <v>47.7</v>
      </c>
    </row>
    <row r="33" spans="1:10" ht="15" customHeight="1" x14ac:dyDescent="0.25">
      <c r="A33" s="13" t="s">
        <v>611</v>
      </c>
      <c r="B33" s="17">
        <v>23</v>
      </c>
      <c r="C33" s="17">
        <v>1061</v>
      </c>
      <c r="D33" s="16">
        <v>47</v>
      </c>
      <c r="E33" s="17">
        <v>67</v>
      </c>
      <c r="F33" s="17">
        <v>2951</v>
      </c>
      <c r="G33" s="16">
        <v>62.8</v>
      </c>
      <c r="H33" s="16">
        <v>39.5</v>
      </c>
      <c r="I33" s="16">
        <v>61.1</v>
      </c>
      <c r="J33" s="16">
        <v>81.8</v>
      </c>
    </row>
    <row r="34" spans="1:10" ht="15" customHeight="1" x14ac:dyDescent="0.25">
      <c r="A34" s="13" t="s">
        <v>612</v>
      </c>
      <c r="B34" s="17">
        <v>11</v>
      </c>
      <c r="C34" s="17">
        <v>405</v>
      </c>
      <c r="D34" s="16">
        <v>35.4</v>
      </c>
      <c r="E34" s="17">
        <v>13</v>
      </c>
      <c r="F34" s="17">
        <v>1128</v>
      </c>
      <c r="G34" s="16">
        <v>31.9</v>
      </c>
      <c r="H34" s="16">
        <v>18.2</v>
      </c>
      <c r="I34" s="16">
        <v>36</v>
      </c>
      <c r="J34" s="16">
        <v>73.400000000000006</v>
      </c>
    </row>
    <row r="35" spans="1:10" ht="15" customHeight="1" x14ac:dyDescent="0.25">
      <c r="A35" s="23" t="s">
        <v>321</v>
      </c>
      <c r="B35" s="22">
        <v>356</v>
      </c>
      <c r="C35" s="22">
        <v>8493</v>
      </c>
      <c r="D35" s="21">
        <v>23.9</v>
      </c>
      <c r="E35" s="22">
        <v>284</v>
      </c>
      <c r="F35" s="22">
        <v>799</v>
      </c>
      <c r="G35" s="21">
        <v>33.5</v>
      </c>
      <c r="H35" s="21">
        <v>12</v>
      </c>
      <c r="I35" s="21">
        <v>25.4</v>
      </c>
      <c r="J35" s="21">
        <v>50.1</v>
      </c>
    </row>
    <row r="36" spans="1:10" ht="15" customHeight="1" x14ac:dyDescent="0.25">
      <c r="A36" s="13" t="s">
        <v>613</v>
      </c>
      <c r="B36" s="17">
        <v>232</v>
      </c>
      <c r="C36" s="17">
        <v>3371</v>
      </c>
      <c r="D36" s="16">
        <v>14.5</v>
      </c>
      <c r="E36" s="17">
        <v>72</v>
      </c>
      <c r="F36" s="17">
        <v>312</v>
      </c>
      <c r="G36" s="16">
        <v>21.5</v>
      </c>
      <c r="H36" s="16">
        <v>10.8</v>
      </c>
      <c r="I36" s="16">
        <v>20.8</v>
      </c>
      <c r="J36" s="16">
        <v>39.200000000000003</v>
      </c>
    </row>
    <row r="37" spans="1:10" ht="15" customHeight="1" x14ac:dyDescent="0.25">
      <c r="A37" s="18" t="s">
        <v>614</v>
      </c>
      <c r="B37" s="17">
        <v>175</v>
      </c>
      <c r="C37" s="17">
        <v>2806</v>
      </c>
      <c r="D37" s="16">
        <v>16.100000000000001</v>
      </c>
      <c r="E37" s="17">
        <v>56</v>
      </c>
      <c r="F37" s="17">
        <v>320</v>
      </c>
      <c r="G37" s="16">
        <v>19.899999999999999</v>
      </c>
      <c r="H37" s="16">
        <v>9.9</v>
      </c>
      <c r="I37" s="16">
        <v>20.399999999999999</v>
      </c>
      <c r="J37" s="16">
        <v>39</v>
      </c>
    </row>
    <row r="38" spans="1:10" ht="15" customHeight="1" x14ac:dyDescent="0.25">
      <c r="A38" s="18" t="s">
        <v>615</v>
      </c>
      <c r="B38" s="17">
        <v>26</v>
      </c>
      <c r="C38" s="17">
        <v>355</v>
      </c>
      <c r="D38" s="16">
        <v>13.6</v>
      </c>
      <c r="E38" s="17">
        <v>12</v>
      </c>
      <c r="F38" s="17">
        <v>456</v>
      </c>
      <c r="G38" s="16">
        <v>33.5</v>
      </c>
      <c r="H38" s="16">
        <v>11.9</v>
      </c>
      <c r="I38" s="16">
        <v>22.7</v>
      </c>
      <c r="J38" s="16">
        <v>40.299999999999997</v>
      </c>
    </row>
    <row r="39" spans="1:10" ht="15" customHeight="1" x14ac:dyDescent="0.25">
      <c r="A39" s="18" t="s">
        <v>616</v>
      </c>
      <c r="B39" s="17">
        <v>31</v>
      </c>
      <c r="C39" s="17">
        <v>209</v>
      </c>
      <c r="D39" s="16">
        <v>6.7</v>
      </c>
      <c r="E39" s="17">
        <v>5</v>
      </c>
      <c r="F39" s="17">
        <v>149</v>
      </c>
      <c r="G39" s="16">
        <v>22.3</v>
      </c>
      <c r="H39" s="16">
        <v>13.3</v>
      </c>
      <c r="I39" s="16">
        <v>28.2</v>
      </c>
      <c r="J39" s="16">
        <v>43.6</v>
      </c>
    </row>
    <row r="40" spans="1:10" ht="15" customHeight="1" x14ac:dyDescent="0.25">
      <c r="A40" s="13" t="s">
        <v>617</v>
      </c>
      <c r="B40" s="17">
        <v>124</v>
      </c>
      <c r="C40" s="17">
        <v>5123</v>
      </c>
      <c r="D40" s="16">
        <v>41.5</v>
      </c>
      <c r="E40" s="17">
        <v>212</v>
      </c>
      <c r="F40" s="17">
        <v>1714</v>
      </c>
      <c r="G40" s="16">
        <v>41.3</v>
      </c>
      <c r="H40" s="16">
        <v>16.399999999999999</v>
      </c>
      <c r="I40" s="16">
        <v>42.7</v>
      </c>
      <c r="J40" s="16">
        <v>93.4</v>
      </c>
    </row>
    <row r="41" spans="1:10" ht="15" customHeight="1" x14ac:dyDescent="0.25">
      <c r="A41" s="18" t="s">
        <v>618</v>
      </c>
      <c r="B41" s="17">
        <v>122</v>
      </c>
      <c r="C41" s="17">
        <v>4389</v>
      </c>
      <c r="D41" s="16">
        <v>35.9</v>
      </c>
      <c r="E41" s="17">
        <v>206</v>
      </c>
      <c r="F41" s="17">
        <v>1687</v>
      </c>
      <c r="G41" s="16">
        <v>47</v>
      </c>
      <c r="H41" s="16">
        <v>16.399999999999999</v>
      </c>
      <c r="I41" s="16">
        <v>42.8</v>
      </c>
      <c r="J41" s="16">
        <v>93.4</v>
      </c>
    </row>
    <row r="42" spans="1:10" ht="15" customHeight="1" x14ac:dyDescent="0.25">
      <c r="A42" s="18" t="s">
        <v>619</v>
      </c>
      <c r="B42" s="17">
        <v>1</v>
      </c>
      <c r="C42" s="17">
        <v>734</v>
      </c>
      <c r="D42" s="16">
        <v>658.6</v>
      </c>
      <c r="E42" s="17">
        <v>5</v>
      </c>
      <c r="F42" s="17">
        <v>4735</v>
      </c>
      <c r="G42" s="16">
        <v>7.2</v>
      </c>
      <c r="H42" s="16">
        <v>3.1</v>
      </c>
      <c r="I42" s="16">
        <v>7.7</v>
      </c>
      <c r="J42" s="16">
        <v>17</v>
      </c>
    </row>
    <row r="43" spans="1:10" ht="15" customHeight="1" x14ac:dyDescent="0.25">
      <c r="A43" s="10" t="s">
        <v>324</v>
      </c>
      <c r="B43" s="9">
        <v>595</v>
      </c>
      <c r="C43" s="9">
        <v>10290</v>
      </c>
      <c r="D43" s="8">
        <v>17.3</v>
      </c>
      <c r="E43" s="9">
        <v>275</v>
      </c>
      <c r="F43" s="9">
        <v>463</v>
      </c>
      <c r="G43" s="8">
        <v>26.8</v>
      </c>
      <c r="H43" s="8">
        <v>10.4</v>
      </c>
      <c r="I43" s="8">
        <v>22.8</v>
      </c>
      <c r="J43" s="8">
        <v>40</v>
      </c>
    </row>
    <row r="44" spans="1:10" ht="15" customHeight="1" x14ac:dyDescent="0.25">
      <c r="A44" s="13" t="s">
        <v>620</v>
      </c>
      <c r="B44" s="17">
        <v>324</v>
      </c>
      <c r="C44" s="17">
        <v>5705</v>
      </c>
      <c r="D44" s="16">
        <v>17.600000000000001</v>
      </c>
      <c r="E44" s="17">
        <v>174</v>
      </c>
      <c r="F44" s="17">
        <v>536</v>
      </c>
      <c r="G44" s="16">
        <v>30.4</v>
      </c>
      <c r="H44" s="16">
        <v>9.8000000000000007</v>
      </c>
      <c r="I44" s="16">
        <v>22.4</v>
      </c>
      <c r="J44" s="16">
        <v>40.200000000000003</v>
      </c>
    </row>
    <row r="45" spans="1:10" ht="15" customHeight="1" x14ac:dyDescent="0.25">
      <c r="A45" s="13" t="s">
        <v>621</v>
      </c>
      <c r="B45" s="17">
        <v>60</v>
      </c>
      <c r="C45" s="17">
        <v>684</v>
      </c>
      <c r="D45" s="16">
        <v>11.4</v>
      </c>
      <c r="E45" s="17">
        <v>16</v>
      </c>
      <c r="F45" s="17">
        <v>267</v>
      </c>
      <c r="G45" s="16">
        <v>23.5</v>
      </c>
      <c r="H45" s="16">
        <v>17.399999999999999</v>
      </c>
      <c r="I45" s="16">
        <v>28.8</v>
      </c>
      <c r="J45" s="16">
        <v>47.1</v>
      </c>
    </row>
    <row r="46" spans="1:10" ht="15" customHeight="1" x14ac:dyDescent="0.25">
      <c r="A46" s="13" t="s">
        <v>622</v>
      </c>
      <c r="B46" s="17">
        <v>61</v>
      </c>
      <c r="C46" s="17">
        <v>1630</v>
      </c>
      <c r="D46" s="16">
        <v>26.8</v>
      </c>
      <c r="E46" s="17">
        <v>43</v>
      </c>
      <c r="F46" s="17">
        <v>709</v>
      </c>
      <c r="G46" s="16">
        <v>26.5</v>
      </c>
      <c r="H46" s="16">
        <v>13.9</v>
      </c>
      <c r="I46" s="16">
        <v>25.3</v>
      </c>
      <c r="J46" s="16">
        <v>39.6</v>
      </c>
    </row>
    <row r="47" spans="1:10" ht="15" customHeight="1" x14ac:dyDescent="0.25">
      <c r="A47" s="13" t="s">
        <v>623</v>
      </c>
      <c r="B47" s="17">
        <v>30</v>
      </c>
      <c r="C47" s="17">
        <v>174</v>
      </c>
      <c r="D47" s="16">
        <v>5.7</v>
      </c>
      <c r="E47" s="17">
        <v>4</v>
      </c>
      <c r="F47" s="17">
        <v>134</v>
      </c>
      <c r="G47" s="16">
        <v>23.3</v>
      </c>
      <c r="H47" s="16">
        <v>7</v>
      </c>
      <c r="I47" s="16">
        <v>17.3</v>
      </c>
      <c r="J47" s="16">
        <v>26.6</v>
      </c>
    </row>
    <row r="48" spans="1:10" ht="15" customHeight="1" x14ac:dyDescent="0.25">
      <c r="A48" s="13" t="s">
        <v>624</v>
      </c>
      <c r="B48" s="20">
        <v>77</v>
      </c>
      <c r="C48" s="20">
        <v>1793</v>
      </c>
      <c r="D48" s="19">
        <v>23.2</v>
      </c>
      <c r="E48" s="20">
        <v>30</v>
      </c>
      <c r="F48" s="20">
        <v>383</v>
      </c>
      <c r="G48" s="19">
        <v>16.5</v>
      </c>
      <c r="H48" s="19">
        <v>5.7</v>
      </c>
      <c r="I48" s="19">
        <v>17.3</v>
      </c>
      <c r="J48" s="19">
        <v>26.8</v>
      </c>
    </row>
    <row r="49" spans="1:10" ht="15" customHeight="1" x14ac:dyDescent="0.25">
      <c r="A49" s="13" t="s">
        <v>625</v>
      </c>
      <c r="B49" s="17">
        <v>42</v>
      </c>
      <c r="C49" s="17">
        <v>305</v>
      </c>
      <c r="D49" s="16">
        <v>7.2</v>
      </c>
      <c r="E49" s="17">
        <v>9</v>
      </c>
      <c r="F49" s="17">
        <v>214</v>
      </c>
      <c r="G49" s="16">
        <v>29.6</v>
      </c>
      <c r="H49" s="16">
        <v>15.8</v>
      </c>
      <c r="I49" s="16">
        <v>31.5</v>
      </c>
      <c r="J49" s="16">
        <v>54</v>
      </c>
    </row>
    <row r="50" spans="1:10" ht="15" customHeight="1" x14ac:dyDescent="0.25">
      <c r="A50" s="10" t="s">
        <v>325</v>
      </c>
      <c r="B50" s="9">
        <v>205</v>
      </c>
      <c r="C50" s="9">
        <v>3888</v>
      </c>
      <c r="D50" s="8">
        <v>19</v>
      </c>
      <c r="E50" s="9">
        <v>132</v>
      </c>
      <c r="F50" s="9">
        <v>643</v>
      </c>
      <c r="G50" s="8">
        <v>33.9</v>
      </c>
      <c r="H50" s="8">
        <v>13.6</v>
      </c>
      <c r="I50" s="8">
        <v>28.4</v>
      </c>
      <c r="J50" s="8">
        <v>46.7</v>
      </c>
    </row>
    <row r="51" spans="1:10" ht="15" customHeight="1" x14ac:dyDescent="0.25">
      <c r="A51" s="13" t="s">
        <v>626</v>
      </c>
      <c r="B51" s="17" t="s">
        <v>304</v>
      </c>
      <c r="C51" s="17" t="s">
        <v>304</v>
      </c>
      <c r="D51" s="16" t="s">
        <v>304</v>
      </c>
      <c r="E51" s="17" t="s">
        <v>304</v>
      </c>
      <c r="F51" s="17" t="s">
        <v>304</v>
      </c>
      <c r="G51" s="16" t="s">
        <v>304</v>
      </c>
      <c r="H51" s="16" t="s">
        <v>304</v>
      </c>
      <c r="I51" s="16" t="s">
        <v>304</v>
      </c>
      <c r="J51" s="16" t="s">
        <v>304</v>
      </c>
    </row>
    <row r="52" spans="1:10" ht="15" customHeight="1" x14ac:dyDescent="0.25">
      <c r="A52" s="13" t="s">
        <v>627</v>
      </c>
      <c r="B52" s="17">
        <v>31</v>
      </c>
      <c r="C52" s="17">
        <v>887</v>
      </c>
      <c r="D52" s="16">
        <v>28.8</v>
      </c>
      <c r="E52" s="17">
        <v>27</v>
      </c>
      <c r="F52" s="17">
        <v>885</v>
      </c>
      <c r="G52" s="16">
        <v>30.7</v>
      </c>
      <c r="H52" s="16">
        <v>7</v>
      </c>
      <c r="I52" s="16">
        <v>27.2</v>
      </c>
      <c r="J52" s="16">
        <v>41.2</v>
      </c>
    </row>
    <row r="53" spans="1:10" ht="15" customHeight="1" x14ac:dyDescent="0.25">
      <c r="A53" s="13" t="s">
        <v>628</v>
      </c>
      <c r="B53" s="17">
        <v>66</v>
      </c>
      <c r="C53" s="17">
        <v>1487</v>
      </c>
      <c r="D53" s="16">
        <v>22.6</v>
      </c>
      <c r="E53" s="17">
        <v>52</v>
      </c>
      <c r="F53" s="17">
        <v>789</v>
      </c>
      <c r="G53" s="16">
        <v>34.9</v>
      </c>
      <c r="H53" s="16">
        <v>7.8</v>
      </c>
      <c r="I53" s="16">
        <v>18.5</v>
      </c>
      <c r="J53" s="16">
        <v>42.1</v>
      </c>
    </row>
    <row r="54" spans="1:10" ht="15" customHeight="1" x14ac:dyDescent="0.25">
      <c r="A54" s="13" t="s">
        <v>629</v>
      </c>
      <c r="B54" s="17">
        <v>72</v>
      </c>
      <c r="C54" s="17">
        <v>669</v>
      </c>
      <c r="D54" s="16">
        <v>9.3000000000000007</v>
      </c>
      <c r="E54" s="17">
        <v>23</v>
      </c>
      <c r="F54" s="17">
        <v>325</v>
      </c>
      <c r="G54" s="16">
        <v>34.9</v>
      </c>
      <c r="H54" s="16">
        <v>15.4</v>
      </c>
      <c r="I54" s="16">
        <v>31.6</v>
      </c>
      <c r="J54" s="16">
        <v>56</v>
      </c>
    </row>
    <row r="55" spans="1:10" ht="15" customHeight="1" x14ac:dyDescent="0.25">
      <c r="A55" s="13" t="s">
        <v>630</v>
      </c>
      <c r="B55" s="17">
        <v>26</v>
      </c>
      <c r="C55" s="17">
        <v>545</v>
      </c>
      <c r="D55" s="16">
        <v>20.6</v>
      </c>
      <c r="E55" s="17">
        <v>21</v>
      </c>
      <c r="F55" s="17">
        <v>782</v>
      </c>
      <c r="G55" s="16">
        <v>37.9</v>
      </c>
      <c r="H55" s="16">
        <v>22.2</v>
      </c>
      <c r="I55" s="16">
        <v>37</v>
      </c>
      <c r="J55" s="16">
        <v>55.1</v>
      </c>
    </row>
    <row r="56" spans="1:10" ht="15" customHeight="1" x14ac:dyDescent="0.25">
      <c r="A56" s="10" t="s">
        <v>326</v>
      </c>
      <c r="B56" s="9">
        <v>53</v>
      </c>
      <c r="C56" s="9">
        <v>1007</v>
      </c>
      <c r="D56" s="8">
        <v>19</v>
      </c>
      <c r="E56" s="9">
        <v>40</v>
      </c>
      <c r="F56" s="9">
        <v>751</v>
      </c>
      <c r="G56" s="8">
        <v>39.5</v>
      </c>
      <c r="H56" s="8">
        <v>16.600000000000001</v>
      </c>
      <c r="I56" s="8">
        <v>25.9</v>
      </c>
      <c r="J56" s="8">
        <v>47.7</v>
      </c>
    </row>
    <row r="57" spans="1:10" ht="15" customHeight="1" x14ac:dyDescent="0.25">
      <c r="A57" s="13" t="s">
        <v>631</v>
      </c>
      <c r="B57" s="17">
        <v>40</v>
      </c>
      <c r="C57" s="17">
        <v>411</v>
      </c>
      <c r="D57" s="16">
        <v>10.3</v>
      </c>
      <c r="E57" s="17">
        <v>17</v>
      </c>
      <c r="F57" s="17">
        <v>423</v>
      </c>
      <c r="G57" s="16">
        <v>40.9</v>
      </c>
      <c r="H57" s="16">
        <v>20.9</v>
      </c>
      <c r="I57" s="16">
        <v>31.7</v>
      </c>
      <c r="J57" s="16">
        <v>53.9</v>
      </c>
    </row>
    <row r="58" spans="1:10" ht="15" customHeight="1" x14ac:dyDescent="0.25">
      <c r="A58" s="13" t="s">
        <v>632</v>
      </c>
      <c r="B58" s="17" t="s">
        <v>304</v>
      </c>
      <c r="C58" s="17" t="s">
        <v>304</v>
      </c>
      <c r="D58" s="16" t="s">
        <v>304</v>
      </c>
      <c r="E58" s="17" t="s">
        <v>304</v>
      </c>
      <c r="F58" s="17" t="s">
        <v>304</v>
      </c>
      <c r="G58" s="16" t="s">
        <v>304</v>
      </c>
      <c r="H58" s="16" t="s">
        <v>304</v>
      </c>
      <c r="I58" s="16" t="s">
        <v>304</v>
      </c>
      <c r="J58" s="16" t="s">
        <v>304</v>
      </c>
    </row>
    <row r="59" spans="1:10" ht="15" customHeight="1" x14ac:dyDescent="0.25">
      <c r="A59" s="13" t="s">
        <v>633</v>
      </c>
      <c r="B59" s="17">
        <v>8</v>
      </c>
      <c r="C59" s="17">
        <v>404</v>
      </c>
      <c r="D59" s="16">
        <v>51.1</v>
      </c>
      <c r="E59" s="17">
        <v>17</v>
      </c>
      <c r="F59" s="17">
        <v>2133</v>
      </c>
      <c r="G59" s="16">
        <v>41.7</v>
      </c>
      <c r="H59" s="16">
        <v>2.2000000000000002</v>
      </c>
      <c r="I59" s="16">
        <v>13.9</v>
      </c>
      <c r="J59" s="16">
        <v>25.9</v>
      </c>
    </row>
    <row r="60" spans="1:10" ht="15" customHeight="1" x14ac:dyDescent="0.25">
      <c r="A60" s="10" t="s">
        <v>327</v>
      </c>
      <c r="B60" s="9">
        <v>229</v>
      </c>
      <c r="C60" s="9">
        <v>3016</v>
      </c>
      <c r="D60" s="8">
        <v>13.2</v>
      </c>
      <c r="E60" s="9">
        <v>85</v>
      </c>
      <c r="F60" s="9">
        <v>371</v>
      </c>
      <c r="G60" s="8">
        <v>28.1</v>
      </c>
      <c r="H60" s="8">
        <v>10.6</v>
      </c>
      <c r="I60" s="8">
        <v>21.7</v>
      </c>
      <c r="J60" s="8">
        <v>44.7</v>
      </c>
    </row>
    <row r="61" spans="1:10" ht="15" customHeight="1" x14ac:dyDescent="0.25">
      <c r="A61" s="10" t="s">
        <v>328</v>
      </c>
      <c r="B61" s="9">
        <v>339</v>
      </c>
      <c r="C61" s="9">
        <v>2790</v>
      </c>
      <c r="D61" s="8">
        <v>8.1999999999999993</v>
      </c>
      <c r="E61" s="9">
        <v>119</v>
      </c>
      <c r="F61" s="9">
        <v>351</v>
      </c>
      <c r="G61" s="8">
        <v>42.7</v>
      </c>
      <c r="H61" s="8">
        <v>13.6</v>
      </c>
      <c r="I61" s="8">
        <v>29.9</v>
      </c>
      <c r="J61" s="8">
        <v>63.5</v>
      </c>
    </row>
    <row r="62" spans="1:10" ht="15" customHeight="1" x14ac:dyDescent="0.25">
      <c r="A62" s="13" t="s">
        <v>634</v>
      </c>
      <c r="B62" s="15" t="s">
        <v>304</v>
      </c>
      <c r="C62" s="15" t="s">
        <v>304</v>
      </c>
      <c r="D62" s="14" t="s">
        <v>304</v>
      </c>
      <c r="E62" s="15" t="s">
        <v>304</v>
      </c>
      <c r="F62" s="15" t="s">
        <v>304</v>
      </c>
      <c r="G62" s="14" t="s">
        <v>304</v>
      </c>
      <c r="H62" s="14" t="s">
        <v>304</v>
      </c>
      <c r="I62" s="14" t="s">
        <v>304</v>
      </c>
      <c r="J62" s="14" t="s">
        <v>304</v>
      </c>
    </row>
    <row r="63" spans="1:10" ht="15" customHeight="1" x14ac:dyDescent="0.25">
      <c r="A63" s="13" t="s">
        <v>635</v>
      </c>
      <c r="B63" s="12">
        <v>47</v>
      </c>
      <c r="C63" s="12">
        <v>312</v>
      </c>
      <c r="D63" s="11">
        <v>6.6</v>
      </c>
      <c r="E63" s="12">
        <v>9</v>
      </c>
      <c r="F63" s="12">
        <v>193</v>
      </c>
      <c r="G63" s="11">
        <v>29.1</v>
      </c>
      <c r="H63" s="11">
        <v>10.8</v>
      </c>
      <c r="I63" s="11">
        <v>25.6</v>
      </c>
      <c r="J63" s="11">
        <v>68.5</v>
      </c>
    </row>
    <row r="64" spans="1:10" ht="15" customHeight="1" x14ac:dyDescent="0.25">
      <c r="A64" s="13" t="s">
        <v>636</v>
      </c>
      <c r="B64" s="17">
        <v>121</v>
      </c>
      <c r="C64" s="17">
        <v>1118</v>
      </c>
      <c r="D64" s="16">
        <v>9.1999999999999993</v>
      </c>
      <c r="E64" s="17">
        <v>47</v>
      </c>
      <c r="F64" s="17">
        <v>390</v>
      </c>
      <c r="G64" s="16">
        <v>42.3</v>
      </c>
      <c r="H64" s="16">
        <v>14.6</v>
      </c>
      <c r="I64" s="16">
        <v>36.4</v>
      </c>
      <c r="J64" s="16">
        <v>69</v>
      </c>
    </row>
    <row r="65" spans="1:10" ht="15" customHeight="1" x14ac:dyDescent="0.25">
      <c r="A65" s="13" t="s">
        <v>637</v>
      </c>
      <c r="B65" s="17">
        <v>77</v>
      </c>
      <c r="C65" s="17">
        <v>652</v>
      </c>
      <c r="D65" s="16">
        <v>8.5</v>
      </c>
      <c r="E65" s="17">
        <v>27</v>
      </c>
      <c r="F65" s="17">
        <v>356</v>
      </c>
      <c r="G65" s="16">
        <v>42</v>
      </c>
      <c r="H65" s="16">
        <v>13.1</v>
      </c>
      <c r="I65" s="16">
        <v>29.6</v>
      </c>
      <c r="J65" s="16">
        <v>63.5</v>
      </c>
    </row>
    <row r="66" spans="1:10" ht="15" customHeight="1" x14ac:dyDescent="0.25">
      <c r="A66" s="13" t="s">
        <v>638</v>
      </c>
      <c r="B66" s="17">
        <v>70</v>
      </c>
      <c r="C66" s="17">
        <v>457</v>
      </c>
      <c r="D66" s="16">
        <v>6.5</v>
      </c>
      <c r="E66" s="17">
        <v>30</v>
      </c>
      <c r="F66" s="17">
        <v>424</v>
      </c>
      <c r="G66" s="16">
        <v>65.099999999999994</v>
      </c>
      <c r="H66" s="16">
        <v>13.3</v>
      </c>
      <c r="I66" s="16">
        <v>31.5</v>
      </c>
      <c r="J66" s="16">
        <v>56.5</v>
      </c>
    </row>
    <row r="67" spans="1:10" ht="15" customHeight="1" x14ac:dyDescent="0.25">
      <c r="A67" s="10" t="s">
        <v>329</v>
      </c>
      <c r="B67" s="9">
        <v>261</v>
      </c>
      <c r="C67" s="9">
        <v>7007</v>
      </c>
      <c r="D67" s="8">
        <v>26.8</v>
      </c>
      <c r="E67" s="9">
        <v>136</v>
      </c>
      <c r="F67" s="9">
        <v>520</v>
      </c>
      <c r="G67" s="8">
        <v>19.399999999999999</v>
      </c>
      <c r="H67" s="8">
        <v>5.6</v>
      </c>
      <c r="I67" s="8">
        <v>14.6</v>
      </c>
      <c r="J67" s="8">
        <v>29.9</v>
      </c>
    </row>
    <row r="68" spans="1:10" ht="15" customHeight="1" x14ac:dyDescent="0.25">
      <c r="A68" s="13" t="s">
        <v>639</v>
      </c>
      <c r="B68" s="15">
        <v>259</v>
      </c>
      <c r="C68" s="15">
        <v>6746</v>
      </c>
      <c r="D68" s="14">
        <v>26</v>
      </c>
      <c r="E68" s="15">
        <v>121</v>
      </c>
      <c r="F68" s="15">
        <v>468</v>
      </c>
      <c r="G68" s="14">
        <v>18</v>
      </c>
      <c r="H68" s="14">
        <v>5.6</v>
      </c>
      <c r="I68" s="14">
        <v>14.6</v>
      </c>
      <c r="J68" s="14">
        <v>29.9</v>
      </c>
    </row>
    <row r="69" spans="1:10" ht="15" customHeight="1" x14ac:dyDescent="0.25">
      <c r="A69" s="18" t="s">
        <v>640</v>
      </c>
      <c r="B69" s="12">
        <v>155</v>
      </c>
      <c r="C69" s="12">
        <v>2495</v>
      </c>
      <c r="D69" s="11">
        <v>16.100000000000001</v>
      </c>
      <c r="E69" s="12">
        <v>55</v>
      </c>
      <c r="F69" s="12">
        <v>354</v>
      </c>
      <c r="G69" s="11">
        <v>22</v>
      </c>
      <c r="H69" s="11">
        <v>5.6</v>
      </c>
      <c r="I69" s="11">
        <v>13.8</v>
      </c>
      <c r="J69" s="11">
        <v>29.7</v>
      </c>
    </row>
    <row r="70" spans="1:10" ht="15" customHeight="1" x14ac:dyDescent="0.25">
      <c r="A70" s="18" t="s">
        <v>641</v>
      </c>
      <c r="B70" s="17">
        <v>91</v>
      </c>
      <c r="C70" s="17">
        <v>3958</v>
      </c>
      <c r="D70" s="16">
        <v>43.5</v>
      </c>
      <c r="E70" s="17">
        <v>62</v>
      </c>
      <c r="F70" s="17">
        <v>684</v>
      </c>
      <c r="G70" s="16">
        <v>15.7</v>
      </c>
      <c r="H70" s="16">
        <v>5.2</v>
      </c>
      <c r="I70" s="16">
        <v>14.8</v>
      </c>
      <c r="J70" s="16">
        <v>34.5</v>
      </c>
    </row>
    <row r="71" spans="1:10" ht="15" customHeight="1" x14ac:dyDescent="0.25">
      <c r="A71" s="18" t="s">
        <v>642</v>
      </c>
      <c r="B71" s="17" t="s">
        <v>304</v>
      </c>
      <c r="C71" s="17" t="s">
        <v>304</v>
      </c>
      <c r="D71" s="16" t="s">
        <v>304</v>
      </c>
      <c r="E71" s="17" t="s">
        <v>304</v>
      </c>
      <c r="F71" s="17" t="s">
        <v>304</v>
      </c>
      <c r="G71" s="16" t="s">
        <v>304</v>
      </c>
      <c r="H71" s="16" t="s">
        <v>304</v>
      </c>
      <c r="I71" s="16" t="s">
        <v>304</v>
      </c>
      <c r="J71" s="16" t="s">
        <v>304</v>
      </c>
    </row>
    <row r="72" spans="1:10" ht="15" customHeight="1" x14ac:dyDescent="0.25">
      <c r="A72" s="13" t="s">
        <v>643</v>
      </c>
      <c r="B72" s="17" t="s">
        <v>304</v>
      </c>
      <c r="C72" s="17" t="s">
        <v>304</v>
      </c>
      <c r="D72" s="16" t="s">
        <v>304</v>
      </c>
      <c r="E72" s="17" t="s">
        <v>304</v>
      </c>
      <c r="F72" s="17" t="s">
        <v>304</v>
      </c>
      <c r="G72" s="16" t="s">
        <v>304</v>
      </c>
      <c r="H72" s="16" t="s">
        <v>304</v>
      </c>
      <c r="I72" s="16" t="s">
        <v>304</v>
      </c>
      <c r="J72" s="16" t="s">
        <v>304</v>
      </c>
    </row>
    <row r="73" spans="1:10" ht="15" customHeight="1" x14ac:dyDescent="0.25">
      <c r="A73" s="10" t="s">
        <v>330</v>
      </c>
      <c r="B73" s="9">
        <v>59</v>
      </c>
      <c r="C73" s="9">
        <v>1378</v>
      </c>
      <c r="D73" s="8">
        <v>23.3</v>
      </c>
      <c r="E73" s="9">
        <v>79</v>
      </c>
      <c r="F73" s="9">
        <v>1334</v>
      </c>
      <c r="G73" s="8">
        <v>57.2</v>
      </c>
      <c r="H73" s="8">
        <v>13.8</v>
      </c>
      <c r="I73" s="8">
        <v>28.8</v>
      </c>
      <c r="J73" s="8">
        <v>72.5</v>
      </c>
    </row>
    <row r="74" spans="1:10" s="45" customFormat="1" ht="15" customHeight="1" x14ac:dyDescent="0.25">
      <c r="A74" s="43" t="s">
        <v>644</v>
      </c>
      <c r="B74" s="47">
        <v>11</v>
      </c>
      <c r="C74" s="47">
        <v>407</v>
      </c>
      <c r="D74" s="48">
        <v>35.799999999999997</v>
      </c>
      <c r="E74" s="47">
        <v>46</v>
      </c>
      <c r="F74" s="47">
        <v>4089</v>
      </c>
      <c r="G74" s="48">
        <v>114.1</v>
      </c>
      <c r="H74" s="48">
        <v>25</v>
      </c>
      <c r="I74" s="48">
        <v>72.5</v>
      </c>
      <c r="J74" s="48">
        <v>99</v>
      </c>
    </row>
    <row r="75" spans="1:10" ht="15" customHeight="1" x14ac:dyDescent="0.25">
      <c r="A75" s="13" t="s">
        <v>330</v>
      </c>
      <c r="B75" s="12">
        <v>48</v>
      </c>
      <c r="C75" s="12">
        <v>971</v>
      </c>
      <c r="D75" s="11">
        <v>20.399999999999999</v>
      </c>
      <c r="E75" s="12">
        <v>32</v>
      </c>
      <c r="F75" s="12">
        <v>679</v>
      </c>
      <c r="G75" s="11">
        <v>33.299999999999997</v>
      </c>
      <c r="H75" s="11">
        <v>10.8</v>
      </c>
      <c r="I75" s="11">
        <v>23.5</v>
      </c>
      <c r="J75" s="11">
        <v>54.5</v>
      </c>
    </row>
    <row r="76" spans="1:10" ht="15" customHeight="1" x14ac:dyDescent="0.25">
      <c r="A76" s="10" t="s">
        <v>331</v>
      </c>
      <c r="B76" s="9">
        <v>44</v>
      </c>
      <c r="C76" s="9">
        <v>886</v>
      </c>
      <c r="D76" s="8">
        <v>20.2</v>
      </c>
      <c r="E76" s="9">
        <v>12</v>
      </c>
      <c r="F76" s="9">
        <v>281</v>
      </c>
      <c r="G76" s="8">
        <v>13.9</v>
      </c>
      <c r="H76" s="8">
        <v>5.8</v>
      </c>
      <c r="I76" s="8">
        <v>16.5</v>
      </c>
      <c r="J76" s="8">
        <v>29.5</v>
      </c>
    </row>
    <row r="77" spans="1:10" ht="15" customHeight="1" thickBot="1" x14ac:dyDescent="0.3">
      <c r="A77" s="7"/>
      <c r="B77" s="7"/>
      <c r="C77" s="7"/>
      <c r="D77" s="7"/>
      <c r="I77" s="4"/>
      <c r="J77" s="4"/>
    </row>
    <row r="78" spans="1:10" ht="99" customHeight="1" x14ac:dyDescent="0.25">
      <c r="A78" s="139" t="s">
        <v>653</v>
      </c>
      <c r="B78" s="139"/>
      <c r="C78" s="139"/>
      <c r="D78" s="139"/>
      <c r="E78" s="139"/>
      <c r="F78" s="139"/>
      <c r="G78" s="139"/>
      <c r="H78" s="139"/>
      <c r="I78" s="139"/>
      <c r="J78" s="139"/>
    </row>
  </sheetData>
  <mergeCells count="7">
    <mergeCell ref="E3:J3"/>
    <mergeCell ref="H4:J4"/>
    <mergeCell ref="A78:J78"/>
    <mergeCell ref="A2:J2"/>
    <mergeCell ref="F4:F5"/>
    <mergeCell ref="G4:G5"/>
    <mergeCell ref="B4:D4"/>
  </mergeCells>
  <pageMargins left="0.7" right="0.7" top="0.6" bottom="0.6" header="0.3" footer="0.3"/>
  <pageSetup scale="83" fitToHeight="0" orientation="portrait" r:id="rId1"/>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D2206-3182-FB49-99E3-3FCA32292C21}">
  <sheetPr codeName="Sheet14"/>
  <dimension ref="A1:AQA42"/>
  <sheetViews>
    <sheetView workbookViewId="0">
      <selection activeCell="AOR1" sqref="AOR1"/>
    </sheetView>
  </sheetViews>
  <sheetFormatPr defaultColWidth="11" defaultRowHeight="15.75" x14ac:dyDescent="0.25"/>
  <sheetData>
    <row r="1" spans="1:1119" x14ac:dyDescent="0.25">
      <c r="A1" t="s">
        <v>654</v>
      </c>
      <c r="B1" t="s">
        <v>655</v>
      </c>
      <c r="C1" t="s">
        <v>656</v>
      </c>
      <c r="D1" t="s">
        <v>657</v>
      </c>
      <c r="E1" t="s">
        <v>658</v>
      </c>
      <c r="F1" t="s">
        <v>659</v>
      </c>
      <c r="G1" t="s">
        <v>660</v>
      </c>
      <c r="H1" t="s">
        <v>661</v>
      </c>
      <c r="I1" t="s">
        <v>662</v>
      </c>
      <c r="J1" t="s">
        <v>663</v>
      </c>
      <c r="K1" t="s">
        <v>664</v>
      </c>
      <c r="L1" t="s">
        <v>665</v>
      </c>
      <c r="M1" t="s">
        <v>666</v>
      </c>
      <c r="N1" t="s">
        <v>667</v>
      </c>
      <c r="O1" t="s">
        <v>668</v>
      </c>
      <c r="P1" t="s">
        <v>669</v>
      </c>
      <c r="Q1" t="s">
        <v>670</v>
      </c>
      <c r="R1" t="s">
        <v>671</v>
      </c>
      <c r="S1" t="s">
        <v>672</v>
      </c>
      <c r="T1" t="s">
        <v>673</v>
      </c>
      <c r="U1" t="s">
        <v>674</v>
      </c>
      <c r="V1" t="s">
        <v>675</v>
      </c>
      <c r="W1" t="s">
        <v>676</v>
      </c>
      <c r="X1" t="s">
        <v>677</v>
      </c>
      <c r="Y1" t="s">
        <v>678</v>
      </c>
      <c r="Z1" t="s">
        <v>679</v>
      </c>
      <c r="AA1" t="s">
        <v>680</v>
      </c>
      <c r="AB1" t="s">
        <v>681</v>
      </c>
      <c r="AC1" t="s">
        <v>682</v>
      </c>
      <c r="AD1" t="s">
        <v>683</v>
      </c>
      <c r="AE1" t="s">
        <v>684</v>
      </c>
      <c r="AF1" t="s">
        <v>685</v>
      </c>
      <c r="AG1" t="s">
        <v>686</v>
      </c>
      <c r="AH1" t="s">
        <v>687</v>
      </c>
      <c r="AI1" t="s">
        <v>688</v>
      </c>
      <c r="AJ1" t="s">
        <v>689</v>
      </c>
      <c r="AK1" t="s">
        <v>690</v>
      </c>
      <c r="AL1" t="s">
        <v>691</v>
      </c>
      <c r="AM1" t="s">
        <v>692</v>
      </c>
      <c r="AN1" t="s">
        <v>693</v>
      </c>
      <c r="AO1" t="s">
        <v>694</v>
      </c>
      <c r="AP1" t="s">
        <v>695</v>
      </c>
      <c r="AQ1" t="s">
        <v>696</v>
      </c>
      <c r="AR1" t="s">
        <v>697</v>
      </c>
      <c r="AS1" t="s">
        <v>698</v>
      </c>
      <c r="AT1" t="s">
        <v>699</v>
      </c>
      <c r="AU1" t="s">
        <v>700</v>
      </c>
      <c r="AV1" t="s">
        <v>701</v>
      </c>
      <c r="AW1" t="s">
        <v>702</v>
      </c>
      <c r="AX1" t="s">
        <v>703</v>
      </c>
      <c r="AY1" t="s">
        <v>704</v>
      </c>
      <c r="AZ1" t="s">
        <v>705</v>
      </c>
      <c r="BA1" t="s">
        <v>706</v>
      </c>
      <c r="BB1" t="s">
        <v>707</v>
      </c>
      <c r="BC1" t="s">
        <v>708</v>
      </c>
      <c r="BD1" t="s">
        <v>709</v>
      </c>
      <c r="BE1" t="s">
        <v>710</v>
      </c>
      <c r="BF1" t="s">
        <v>711</v>
      </c>
      <c r="BG1" t="s">
        <v>712</v>
      </c>
      <c r="BH1" t="s">
        <v>713</v>
      </c>
      <c r="BI1" t="s">
        <v>714</v>
      </c>
      <c r="BJ1" t="s">
        <v>715</v>
      </c>
      <c r="BK1" t="s">
        <v>716</v>
      </c>
      <c r="BL1" t="s">
        <v>717</v>
      </c>
      <c r="BM1" t="s">
        <v>718</v>
      </c>
      <c r="BN1" t="s">
        <v>719</v>
      </c>
      <c r="BO1" t="s">
        <v>720</v>
      </c>
      <c r="BP1" t="s">
        <v>721</v>
      </c>
      <c r="BQ1" t="s">
        <v>722</v>
      </c>
      <c r="BR1" t="s">
        <v>723</v>
      </c>
      <c r="BS1" t="s">
        <v>724</v>
      </c>
      <c r="BT1" t="s">
        <v>725</v>
      </c>
      <c r="BU1" t="s">
        <v>726</v>
      </c>
      <c r="BV1" t="s">
        <v>727</v>
      </c>
      <c r="BW1" t="s">
        <v>728</v>
      </c>
      <c r="BX1" t="s">
        <v>729</v>
      </c>
      <c r="BY1" t="s">
        <v>730</v>
      </c>
      <c r="BZ1" t="s">
        <v>731</v>
      </c>
      <c r="CA1" t="s">
        <v>732</v>
      </c>
      <c r="CB1" t="s">
        <v>733</v>
      </c>
      <c r="CC1" t="s">
        <v>734</v>
      </c>
      <c r="CD1" t="s">
        <v>735</v>
      </c>
      <c r="CE1" t="s">
        <v>736</v>
      </c>
      <c r="CF1" t="s">
        <v>737</v>
      </c>
      <c r="CG1" t="s">
        <v>738</v>
      </c>
      <c r="CH1" t="s">
        <v>739</v>
      </c>
      <c r="CI1" t="s">
        <v>740</v>
      </c>
      <c r="CJ1" t="s">
        <v>741</v>
      </c>
      <c r="CK1" t="s">
        <v>742</v>
      </c>
      <c r="CL1" t="s">
        <v>743</v>
      </c>
      <c r="CM1" t="s">
        <v>744</v>
      </c>
      <c r="CN1" t="s">
        <v>745</v>
      </c>
      <c r="CO1" t="s">
        <v>746</v>
      </c>
      <c r="CP1" t="s">
        <v>747</v>
      </c>
      <c r="CQ1" t="s">
        <v>748</v>
      </c>
      <c r="CR1" t="s">
        <v>749</v>
      </c>
      <c r="CS1" t="s">
        <v>750</v>
      </c>
      <c r="CT1" t="s">
        <v>751</v>
      </c>
      <c r="CU1" t="s">
        <v>752</v>
      </c>
      <c r="CV1" t="s">
        <v>753</v>
      </c>
      <c r="CW1" t="s">
        <v>754</v>
      </c>
      <c r="CX1" t="s">
        <v>755</v>
      </c>
      <c r="CY1" t="s">
        <v>756</v>
      </c>
      <c r="CZ1" t="s">
        <v>757</v>
      </c>
      <c r="DA1" t="s">
        <v>758</v>
      </c>
      <c r="DB1" t="s">
        <v>759</v>
      </c>
      <c r="DC1" t="s">
        <v>760</v>
      </c>
      <c r="DD1" t="s">
        <v>761</v>
      </c>
      <c r="DE1" t="s">
        <v>762</v>
      </c>
      <c r="DF1" t="s">
        <v>763</v>
      </c>
      <c r="DG1" t="s">
        <v>764</v>
      </c>
      <c r="DH1" t="s">
        <v>765</v>
      </c>
      <c r="DI1" t="s">
        <v>766</v>
      </c>
      <c r="DJ1" t="s">
        <v>767</v>
      </c>
      <c r="DK1" t="s">
        <v>768</v>
      </c>
      <c r="DL1" t="s">
        <v>769</v>
      </c>
      <c r="DM1" t="s">
        <v>770</v>
      </c>
      <c r="DN1" t="s">
        <v>771</v>
      </c>
      <c r="DO1" t="s">
        <v>772</v>
      </c>
      <c r="DP1" t="s">
        <v>773</v>
      </c>
      <c r="DQ1" t="s">
        <v>774</v>
      </c>
      <c r="DR1" t="s">
        <v>775</v>
      </c>
      <c r="DS1" t="s">
        <v>776</v>
      </c>
      <c r="DT1" t="s">
        <v>777</v>
      </c>
      <c r="DU1" t="s">
        <v>778</v>
      </c>
      <c r="DV1" t="s">
        <v>779</v>
      </c>
      <c r="DW1" t="s">
        <v>780</v>
      </c>
      <c r="DX1" t="s">
        <v>781</v>
      </c>
      <c r="DY1" t="s">
        <v>782</v>
      </c>
      <c r="DZ1" t="s">
        <v>783</v>
      </c>
      <c r="EA1" t="s">
        <v>784</v>
      </c>
      <c r="EB1" t="s">
        <v>785</v>
      </c>
      <c r="EC1" t="s">
        <v>786</v>
      </c>
      <c r="ED1" t="s">
        <v>787</v>
      </c>
      <c r="EE1" t="s">
        <v>788</v>
      </c>
      <c r="EF1" t="s">
        <v>789</v>
      </c>
      <c r="EG1" t="s">
        <v>790</v>
      </c>
      <c r="EH1" t="s">
        <v>791</v>
      </c>
      <c r="EI1" t="s">
        <v>792</v>
      </c>
      <c r="EJ1" t="s">
        <v>793</v>
      </c>
      <c r="EK1" t="s">
        <v>794</v>
      </c>
      <c r="EL1" t="s">
        <v>795</v>
      </c>
      <c r="EM1" t="s">
        <v>796</v>
      </c>
      <c r="EN1" t="s">
        <v>797</v>
      </c>
      <c r="EO1" t="s">
        <v>798</v>
      </c>
      <c r="EP1" t="s">
        <v>799</v>
      </c>
      <c r="EQ1" t="s">
        <v>800</v>
      </c>
      <c r="ER1" t="s">
        <v>801</v>
      </c>
      <c r="ES1" t="s">
        <v>802</v>
      </c>
      <c r="ET1" t="s">
        <v>803</v>
      </c>
      <c r="EU1" t="s">
        <v>804</v>
      </c>
      <c r="EV1" t="s">
        <v>805</v>
      </c>
      <c r="EW1" t="s">
        <v>806</v>
      </c>
      <c r="EX1" t="s">
        <v>807</v>
      </c>
      <c r="EY1" t="s">
        <v>808</v>
      </c>
      <c r="EZ1" t="s">
        <v>809</v>
      </c>
      <c r="FA1" t="s">
        <v>810</v>
      </c>
      <c r="FB1" t="s">
        <v>811</v>
      </c>
      <c r="FC1" t="s">
        <v>812</v>
      </c>
      <c r="FD1" t="s">
        <v>813</v>
      </c>
      <c r="FE1" t="s">
        <v>814</v>
      </c>
      <c r="FF1" t="s">
        <v>815</v>
      </c>
      <c r="FG1" t="s">
        <v>816</v>
      </c>
      <c r="FH1" t="s">
        <v>817</v>
      </c>
      <c r="FI1" t="s">
        <v>818</v>
      </c>
      <c r="FJ1" t="s">
        <v>819</v>
      </c>
      <c r="FK1" t="s">
        <v>820</v>
      </c>
      <c r="FL1" t="s">
        <v>821</v>
      </c>
      <c r="FM1" t="s">
        <v>822</v>
      </c>
      <c r="FN1" t="s">
        <v>823</v>
      </c>
      <c r="FO1" t="s">
        <v>824</v>
      </c>
      <c r="FP1" t="s">
        <v>825</v>
      </c>
      <c r="FQ1" t="s">
        <v>826</v>
      </c>
      <c r="FR1" t="s">
        <v>827</v>
      </c>
      <c r="FS1" t="s">
        <v>828</v>
      </c>
      <c r="FT1" t="s">
        <v>829</v>
      </c>
      <c r="FU1" t="s">
        <v>830</v>
      </c>
      <c r="FV1" t="s">
        <v>831</v>
      </c>
      <c r="FW1" t="s">
        <v>832</v>
      </c>
      <c r="FX1" t="s">
        <v>833</v>
      </c>
      <c r="FY1" t="s">
        <v>834</v>
      </c>
      <c r="FZ1" t="s">
        <v>835</v>
      </c>
      <c r="GA1" t="s">
        <v>836</v>
      </c>
      <c r="GB1" t="s">
        <v>837</v>
      </c>
      <c r="GC1" t="s">
        <v>838</v>
      </c>
      <c r="GD1" t="s">
        <v>839</v>
      </c>
      <c r="GE1" t="s">
        <v>840</v>
      </c>
      <c r="GF1" t="s">
        <v>841</v>
      </c>
      <c r="GG1" t="s">
        <v>842</v>
      </c>
      <c r="GH1" t="s">
        <v>843</v>
      </c>
      <c r="GI1" t="s">
        <v>844</v>
      </c>
      <c r="GJ1" t="s">
        <v>845</v>
      </c>
      <c r="GK1" t="s">
        <v>846</v>
      </c>
      <c r="GL1" t="s">
        <v>847</v>
      </c>
      <c r="GM1" t="s">
        <v>848</v>
      </c>
      <c r="GN1" t="s">
        <v>849</v>
      </c>
      <c r="GO1" t="s">
        <v>850</v>
      </c>
      <c r="GP1" t="s">
        <v>851</v>
      </c>
      <c r="GQ1" t="s">
        <v>852</v>
      </c>
      <c r="GR1" t="s">
        <v>853</v>
      </c>
      <c r="GS1" t="s">
        <v>854</v>
      </c>
      <c r="GT1" t="s">
        <v>855</v>
      </c>
      <c r="GU1" t="s">
        <v>856</v>
      </c>
      <c r="GV1" t="s">
        <v>857</v>
      </c>
      <c r="GW1" t="s">
        <v>858</v>
      </c>
      <c r="GX1" t="s">
        <v>859</v>
      </c>
      <c r="GY1" t="s">
        <v>860</v>
      </c>
      <c r="GZ1" t="s">
        <v>861</v>
      </c>
      <c r="HA1" t="s">
        <v>862</v>
      </c>
      <c r="HB1" t="s">
        <v>863</v>
      </c>
      <c r="HC1" t="s">
        <v>864</v>
      </c>
      <c r="HD1" t="s">
        <v>865</v>
      </c>
      <c r="HE1" t="s">
        <v>866</v>
      </c>
      <c r="HF1" t="s">
        <v>867</v>
      </c>
      <c r="HG1" t="s">
        <v>868</v>
      </c>
      <c r="HH1" t="s">
        <v>869</v>
      </c>
      <c r="HI1" t="s">
        <v>870</v>
      </c>
      <c r="HJ1" t="s">
        <v>871</v>
      </c>
      <c r="HK1" t="s">
        <v>872</v>
      </c>
      <c r="HL1" t="s">
        <v>873</v>
      </c>
      <c r="HM1" t="s">
        <v>874</v>
      </c>
      <c r="HN1" t="s">
        <v>875</v>
      </c>
      <c r="HO1" t="s">
        <v>876</v>
      </c>
      <c r="HP1" t="s">
        <v>877</v>
      </c>
      <c r="HQ1" t="s">
        <v>878</v>
      </c>
      <c r="HR1" t="s">
        <v>879</v>
      </c>
      <c r="HS1" t="s">
        <v>880</v>
      </c>
      <c r="HT1" t="s">
        <v>881</v>
      </c>
      <c r="HU1" t="s">
        <v>882</v>
      </c>
      <c r="HV1" t="s">
        <v>883</v>
      </c>
      <c r="HW1" t="s">
        <v>884</v>
      </c>
      <c r="HX1" t="s">
        <v>885</v>
      </c>
      <c r="HY1" t="s">
        <v>886</v>
      </c>
      <c r="HZ1" t="s">
        <v>887</v>
      </c>
      <c r="IA1" t="s">
        <v>888</v>
      </c>
      <c r="IB1" t="s">
        <v>889</v>
      </c>
      <c r="IC1" t="s">
        <v>890</v>
      </c>
      <c r="ID1" t="s">
        <v>891</v>
      </c>
      <c r="IE1" t="s">
        <v>892</v>
      </c>
      <c r="IF1" t="s">
        <v>893</v>
      </c>
      <c r="IG1" t="s">
        <v>894</v>
      </c>
      <c r="IH1" t="s">
        <v>895</v>
      </c>
      <c r="II1" t="s">
        <v>896</v>
      </c>
      <c r="IJ1" t="s">
        <v>897</v>
      </c>
      <c r="IK1" t="s">
        <v>898</v>
      </c>
      <c r="IL1" t="s">
        <v>899</v>
      </c>
      <c r="IM1" t="s">
        <v>900</v>
      </c>
      <c r="IN1" t="s">
        <v>901</v>
      </c>
      <c r="IO1" t="s">
        <v>902</v>
      </c>
      <c r="IP1" t="s">
        <v>903</v>
      </c>
      <c r="IQ1" t="s">
        <v>904</v>
      </c>
      <c r="IR1" t="s">
        <v>905</v>
      </c>
      <c r="IS1" t="s">
        <v>906</v>
      </c>
      <c r="IT1" t="s">
        <v>907</v>
      </c>
      <c r="IU1" t="s">
        <v>908</v>
      </c>
      <c r="IV1" t="s">
        <v>909</v>
      </c>
      <c r="IW1" t="s">
        <v>910</v>
      </c>
      <c r="IX1" t="s">
        <v>911</v>
      </c>
      <c r="IY1" t="s">
        <v>912</v>
      </c>
      <c r="IZ1" t="s">
        <v>913</v>
      </c>
      <c r="JA1" t="s">
        <v>914</v>
      </c>
      <c r="JB1" t="s">
        <v>915</v>
      </c>
      <c r="JC1" t="s">
        <v>916</v>
      </c>
      <c r="JD1" t="s">
        <v>917</v>
      </c>
      <c r="JE1" t="s">
        <v>918</v>
      </c>
      <c r="JF1" t="s">
        <v>919</v>
      </c>
      <c r="JG1" t="s">
        <v>920</v>
      </c>
      <c r="JH1" t="s">
        <v>921</v>
      </c>
      <c r="JI1" t="s">
        <v>922</v>
      </c>
      <c r="JJ1" t="s">
        <v>923</v>
      </c>
      <c r="JK1" t="s">
        <v>924</v>
      </c>
      <c r="JL1" t="s">
        <v>925</v>
      </c>
      <c r="JM1" t="s">
        <v>926</v>
      </c>
      <c r="JN1" t="s">
        <v>927</v>
      </c>
      <c r="JO1" t="s">
        <v>928</v>
      </c>
      <c r="JP1" t="s">
        <v>929</v>
      </c>
      <c r="JQ1" t="s">
        <v>930</v>
      </c>
      <c r="JR1" t="s">
        <v>931</v>
      </c>
      <c r="JS1" t="s">
        <v>932</v>
      </c>
      <c r="JT1" t="s">
        <v>933</v>
      </c>
      <c r="JU1" t="s">
        <v>934</v>
      </c>
      <c r="JV1" t="s">
        <v>935</v>
      </c>
      <c r="JW1" t="s">
        <v>936</v>
      </c>
      <c r="JX1" t="s">
        <v>937</v>
      </c>
      <c r="JY1" t="s">
        <v>938</v>
      </c>
      <c r="JZ1" t="s">
        <v>939</v>
      </c>
      <c r="KA1" t="s">
        <v>940</v>
      </c>
      <c r="KB1" t="s">
        <v>941</v>
      </c>
      <c r="KC1" t="s">
        <v>942</v>
      </c>
      <c r="KD1" t="s">
        <v>943</v>
      </c>
      <c r="KE1" t="s">
        <v>944</v>
      </c>
      <c r="KF1" t="s">
        <v>945</v>
      </c>
      <c r="KG1" t="s">
        <v>946</v>
      </c>
      <c r="KH1" t="s">
        <v>947</v>
      </c>
      <c r="KI1" t="s">
        <v>948</v>
      </c>
      <c r="KJ1" t="s">
        <v>949</v>
      </c>
      <c r="KK1" t="s">
        <v>950</v>
      </c>
      <c r="KL1" t="s">
        <v>951</v>
      </c>
      <c r="KM1" t="s">
        <v>952</v>
      </c>
      <c r="KN1" t="s">
        <v>953</v>
      </c>
      <c r="KO1" t="s">
        <v>954</v>
      </c>
      <c r="KP1" t="s">
        <v>955</v>
      </c>
      <c r="KQ1" t="s">
        <v>956</v>
      </c>
      <c r="KR1" t="s">
        <v>957</v>
      </c>
      <c r="KS1" t="s">
        <v>958</v>
      </c>
      <c r="KT1" t="s">
        <v>959</v>
      </c>
      <c r="KU1" t="s">
        <v>960</v>
      </c>
      <c r="KV1" t="s">
        <v>961</v>
      </c>
      <c r="KW1" t="s">
        <v>962</v>
      </c>
      <c r="KX1" t="s">
        <v>963</v>
      </c>
      <c r="KY1" t="s">
        <v>964</v>
      </c>
      <c r="KZ1" t="s">
        <v>965</v>
      </c>
      <c r="LA1" t="s">
        <v>966</v>
      </c>
      <c r="LB1" t="s">
        <v>967</v>
      </c>
      <c r="LC1" t="s">
        <v>968</v>
      </c>
      <c r="LD1" t="s">
        <v>969</v>
      </c>
      <c r="LE1" t="s">
        <v>970</v>
      </c>
      <c r="LF1" t="s">
        <v>971</v>
      </c>
      <c r="LG1" t="s">
        <v>972</v>
      </c>
      <c r="LH1" t="s">
        <v>973</v>
      </c>
      <c r="LI1" t="s">
        <v>974</v>
      </c>
      <c r="LJ1" t="s">
        <v>975</v>
      </c>
      <c r="LK1" t="s">
        <v>976</v>
      </c>
      <c r="LL1" t="s">
        <v>977</v>
      </c>
      <c r="LM1" t="s">
        <v>978</v>
      </c>
      <c r="LN1" t="s">
        <v>979</v>
      </c>
      <c r="LO1" t="s">
        <v>980</v>
      </c>
      <c r="LP1" t="s">
        <v>981</v>
      </c>
      <c r="LQ1" t="s">
        <v>982</v>
      </c>
      <c r="LR1" t="s">
        <v>983</v>
      </c>
      <c r="LS1" t="s">
        <v>984</v>
      </c>
      <c r="LT1" t="s">
        <v>985</v>
      </c>
      <c r="LU1" t="s">
        <v>986</v>
      </c>
      <c r="LV1" t="s">
        <v>987</v>
      </c>
      <c r="LW1" t="s">
        <v>988</v>
      </c>
      <c r="LX1" t="s">
        <v>989</v>
      </c>
      <c r="LY1" t="s">
        <v>990</v>
      </c>
      <c r="LZ1" t="s">
        <v>991</v>
      </c>
      <c r="MA1" t="s">
        <v>992</v>
      </c>
      <c r="MB1" t="s">
        <v>993</v>
      </c>
      <c r="MC1" t="s">
        <v>994</v>
      </c>
      <c r="MD1" t="s">
        <v>995</v>
      </c>
      <c r="ME1" t="s">
        <v>996</v>
      </c>
      <c r="MF1" t="s">
        <v>997</v>
      </c>
      <c r="MG1" t="s">
        <v>998</v>
      </c>
      <c r="MH1" t="s">
        <v>999</v>
      </c>
      <c r="MI1" t="s">
        <v>1000</v>
      </c>
      <c r="MJ1" t="s">
        <v>1001</v>
      </c>
      <c r="MK1" t="s">
        <v>1002</v>
      </c>
      <c r="ML1" t="s">
        <v>1003</v>
      </c>
      <c r="MM1" t="s">
        <v>1004</v>
      </c>
      <c r="MN1" t="s">
        <v>1005</v>
      </c>
      <c r="MO1" t="s">
        <v>1006</v>
      </c>
      <c r="MP1" t="s">
        <v>1007</v>
      </c>
      <c r="MQ1" t="s">
        <v>1008</v>
      </c>
      <c r="MR1" t="s">
        <v>1009</v>
      </c>
      <c r="MS1" t="s">
        <v>1010</v>
      </c>
      <c r="MT1" t="s">
        <v>1011</v>
      </c>
      <c r="MU1" t="s">
        <v>1012</v>
      </c>
      <c r="MV1" t="s">
        <v>1013</v>
      </c>
      <c r="MW1" t="s">
        <v>1014</v>
      </c>
      <c r="MX1" t="s">
        <v>1015</v>
      </c>
      <c r="MY1" t="s">
        <v>1016</v>
      </c>
      <c r="MZ1" t="s">
        <v>1017</v>
      </c>
      <c r="NA1" t="s">
        <v>1018</v>
      </c>
      <c r="NB1" t="s">
        <v>1019</v>
      </c>
      <c r="NC1" t="s">
        <v>1020</v>
      </c>
      <c r="ND1" t="s">
        <v>1021</v>
      </c>
      <c r="NE1" t="s">
        <v>1022</v>
      </c>
      <c r="NF1" t="s">
        <v>1023</v>
      </c>
      <c r="NG1" t="s">
        <v>1024</v>
      </c>
      <c r="NH1" t="s">
        <v>1025</v>
      </c>
      <c r="NI1" t="s">
        <v>1026</v>
      </c>
      <c r="NJ1" t="s">
        <v>1027</v>
      </c>
      <c r="NK1" t="s">
        <v>1028</v>
      </c>
      <c r="NL1" t="s">
        <v>1029</v>
      </c>
      <c r="NM1" t="s">
        <v>1030</v>
      </c>
      <c r="NN1" t="s">
        <v>1031</v>
      </c>
      <c r="NO1" t="s">
        <v>1032</v>
      </c>
      <c r="NP1" t="s">
        <v>1033</v>
      </c>
      <c r="NQ1" t="s">
        <v>1034</v>
      </c>
      <c r="NR1" t="s">
        <v>1035</v>
      </c>
      <c r="NS1" t="s">
        <v>1036</v>
      </c>
      <c r="NT1" t="s">
        <v>1037</v>
      </c>
      <c r="NU1" t="s">
        <v>1038</v>
      </c>
      <c r="NV1" t="s">
        <v>1039</v>
      </c>
      <c r="NW1" t="s">
        <v>1040</v>
      </c>
      <c r="NX1" t="s">
        <v>1041</v>
      </c>
      <c r="NY1" t="s">
        <v>1042</v>
      </c>
      <c r="NZ1" t="s">
        <v>1043</v>
      </c>
      <c r="OA1" t="s">
        <v>1044</v>
      </c>
      <c r="OB1" t="s">
        <v>1045</v>
      </c>
      <c r="OC1" t="s">
        <v>1046</v>
      </c>
      <c r="OD1" t="s">
        <v>1047</v>
      </c>
      <c r="OE1" t="s">
        <v>1048</v>
      </c>
      <c r="OF1" t="s">
        <v>1049</v>
      </c>
      <c r="OG1" t="s">
        <v>1050</v>
      </c>
      <c r="OH1" t="s">
        <v>1051</v>
      </c>
      <c r="OI1" t="s">
        <v>1052</v>
      </c>
      <c r="OJ1" t="s">
        <v>1053</v>
      </c>
      <c r="OK1" t="s">
        <v>1054</v>
      </c>
      <c r="OL1" t="s">
        <v>1055</v>
      </c>
      <c r="OM1" t="s">
        <v>1056</v>
      </c>
      <c r="ON1" t="s">
        <v>1057</v>
      </c>
      <c r="OO1" t="s">
        <v>1058</v>
      </c>
      <c r="OP1" t="s">
        <v>1059</v>
      </c>
      <c r="OQ1" t="s">
        <v>1060</v>
      </c>
      <c r="OR1" t="s">
        <v>1061</v>
      </c>
      <c r="OS1" t="s">
        <v>1062</v>
      </c>
      <c r="OT1" t="s">
        <v>1063</v>
      </c>
      <c r="OU1" t="s">
        <v>1064</v>
      </c>
      <c r="OV1" t="s">
        <v>1065</v>
      </c>
      <c r="OW1" t="s">
        <v>1066</v>
      </c>
      <c r="OX1" t="s">
        <v>1067</v>
      </c>
      <c r="OY1" t="s">
        <v>1068</v>
      </c>
      <c r="OZ1" t="s">
        <v>1069</v>
      </c>
      <c r="PA1" t="s">
        <v>1070</v>
      </c>
      <c r="PB1" t="s">
        <v>1071</v>
      </c>
      <c r="PC1" t="s">
        <v>1072</v>
      </c>
      <c r="PD1" t="s">
        <v>1073</v>
      </c>
      <c r="PE1" t="s">
        <v>504</v>
      </c>
      <c r="PF1" t="s">
        <v>1074</v>
      </c>
      <c r="PG1" t="s">
        <v>1075</v>
      </c>
      <c r="PH1" t="s">
        <v>1076</v>
      </c>
      <c r="PI1" t="s">
        <v>1077</v>
      </c>
      <c r="PJ1" t="s">
        <v>1078</v>
      </c>
      <c r="PK1" t="s">
        <v>1079</v>
      </c>
      <c r="PL1" t="s">
        <v>1080</v>
      </c>
      <c r="PM1" t="s">
        <v>1081</v>
      </c>
      <c r="PN1" t="s">
        <v>1082</v>
      </c>
      <c r="PO1" t="s">
        <v>1083</v>
      </c>
      <c r="PP1" t="s">
        <v>1084</v>
      </c>
      <c r="PQ1" t="s">
        <v>1085</v>
      </c>
      <c r="PR1" t="s">
        <v>1086</v>
      </c>
      <c r="PS1" t="s">
        <v>1087</v>
      </c>
      <c r="PT1" t="s">
        <v>1088</v>
      </c>
      <c r="PU1" t="s">
        <v>1089</v>
      </c>
      <c r="PV1" t="s">
        <v>1090</v>
      </c>
      <c r="PW1" t="s">
        <v>1091</v>
      </c>
      <c r="PX1" t="s">
        <v>1092</v>
      </c>
      <c r="PY1" t="s">
        <v>1093</v>
      </c>
      <c r="PZ1" t="s">
        <v>1094</v>
      </c>
      <c r="QA1" t="s">
        <v>1095</v>
      </c>
      <c r="QB1" t="s">
        <v>1096</v>
      </c>
      <c r="QC1" t="s">
        <v>1097</v>
      </c>
      <c r="QD1" t="s">
        <v>1098</v>
      </c>
      <c r="QE1" t="s">
        <v>1099</v>
      </c>
      <c r="QF1" t="s">
        <v>1100</v>
      </c>
      <c r="QG1" t="s">
        <v>1101</v>
      </c>
      <c r="QH1" t="s">
        <v>1102</v>
      </c>
      <c r="QI1" t="s">
        <v>1103</v>
      </c>
      <c r="QJ1" t="s">
        <v>1104</v>
      </c>
      <c r="QK1" t="s">
        <v>1105</v>
      </c>
      <c r="QL1" t="s">
        <v>1106</v>
      </c>
      <c r="QM1" t="s">
        <v>1107</v>
      </c>
      <c r="QN1" t="s">
        <v>1108</v>
      </c>
      <c r="QO1" t="s">
        <v>1109</v>
      </c>
      <c r="QP1" t="s">
        <v>1110</v>
      </c>
      <c r="QQ1" t="s">
        <v>1111</v>
      </c>
      <c r="QR1" t="s">
        <v>1112</v>
      </c>
      <c r="QS1" t="s">
        <v>1113</v>
      </c>
      <c r="QT1" t="s">
        <v>1114</v>
      </c>
      <c r="QU1" t="s">
        <v>1115</v>
      </c>
      <c r="QV1" t="s">
        <v>1116</v>
      </c>
      <c r="QW1" t="s">
        <v>1117</v>
      </c>
      <c r="QX1" t="s">
        <v>1118</v>
      </c>
      <c r="QY1" t="s">
        <v>1119</v>
      </c>
      <c r="QZ1" t="s">
        <v>1120</v>
      </c>
      <c r="RA1" t="s">
        <v>1121</v>
      </c>
      <c r="RB1" t="s">
        <v>1122</v>
      </c>
      <c r="RC1" t="s">
        <v>1123</v>
      </c>
      <c r="RD1" t="s">
        <v>1124</v>
      </c>
      <c r="RE1" t="s">
        <v>1125</v>
      </c>
      <c r="RF1" t="s">
        <v>1126</v>
      </c>
      <c r="RG1" t="s">
        <v>1127</v>
      </c>
      <c r="RH1" t="s">
        <v>1128</v>
      </c>
      <c r="RI1" t="s">
        <v>1129</v>
      </c>
      <c r="RJ1" t="s">
        <v>1130</v>
      </c>
      <c r="RK1" t="s">
        <v>1131</v>
      </c>
      <c r="RL1" t="s">
        <v>1132</v>
      </c>
      <c r="RM1" t="s">
        <v>1133</v>
      </c>
      <c r="RN1" t="s">
        <v>1134</v>
      </c>
      <c r="RO1" t="s">
        <v>1135</v>
      </c>
      <c r="RP1" t="s">
        <v>1136</v>
      </c>
      <c r="RQ1" t="s">
        <v>1137</v>
      </c>
      <c r="RR1" t="s">
        <v>1138</v>
      </c>
      <c r="RS1" t="s">
        <v>1139</v>
      </c>
      <c r="RT1" t="s">
        <v>1140</v>
      </c>
      <c r="RU1" t="s">
        <v>1141</v>
      </c>
      <c r="RV1" t="s">
        <v>1142</v>
      </c>
      <c r="RW1" t="s">
        <v>1143</v>
      </c>
      <c r="RX1" t="s">
        <v>1144</v>
      </c>
      <c r="RY1" t="s">
        <v>1145</v>
      </c>
      <c r="RZ1" t="s">
        <v>1146</v>
      </c>
      <c r="SA1" t="s">
        <v>1147</v>
      </c>
      <c r="SB1" t="s">
        <v>1148</v>
      </c>
      <c r="SC1" t="s">
        <v>1149</v>
      </c>
      <c r="SD1" t="s">
        <v>1150</v>
      </c>
      <c r="SE1" t="s">
        <v>1151</v>
      </c>
      <c r="SF1" t="s">
        <v>1152</v>
      </c>
      <c r="SG1" t="s">
        <v>1153</v>
      </c>
      <c r="SH1" t="s">
        <v>1154</v>
      </c>
      <c r="SI1" t="s">
        <v>1155</v>
      </c>
      <c r="SJ1" t="s">
        <v>1156</v>
      </c>
      <c r="SK1" t="s">
        <v>1157</v>
      </c>
      <c r="SL1" t="s">
        <v>1158</v>
      </c>
      <c r="SM1" t="s">
        <v>1159</v>
      </c>
      <c r="SN1" t="s">
        <v>1160</v>
      </c>
      <c r="SO1" t="s">
        <v>1161</v>
      </c>
      <c r="SP1" t="s">
        <v>1162</v>
      </c>
      <c r="SQ1" t="s">
        <v>1163</v>
      </c>
      <c r="SR1" t="s">
        <v>1164</v>
      </c>
      <c r="SS1" t="s">
        <v>1165</v>
      </c>
      <c r="ST1" t="s">
        <v>1166</v>
      </c>
      <c r="SU1" t="s">
        <v>1167</v>
      </c>
      <c r="SV1" t="s">
        <v>1168</v>
      </c>
      <c r="SW1" t="s">
        <v>1169</v>
      </c>
      <c r="SX1" t="s">
        <v>1170</v>
      </c>
      <c r="SY1" t="s">
        <v>1171</v>
      </c>
      <c r="SZ1" t="s">
        <v>1172</v>
      </c>
      <c r="TA1" t="s">
        <v>1173</v>
      </c>
      <c r="TB1" t="s">
        <v>1174</v>
      </c>
      <c r="TC1" t="s">
        <v>1175</v>
      </c>
      <c r="TD1" t="s">
        <v>1176</v>
      </c>
      <c r="TE1" t="s">
        <v>1177</v>
      </c>
      <c r="TF1" t="s">
        <v>1178</v>
      </c>
      <c r="TG1" t="s">
        <v>1179</v>
      </c>
      <c r="TH1" t="s">
        <v>1180</v>
      </c>
      <c r="TI1" t="s">
        <v>1181</v>
      </c>
      <c r="TJ1" t="s">
        <v>1182</v>
      </c>
      <c r="TK1" t="s">
        <v>1183</v>
      </c>
      <c r="TL1" t="s">
        <v>1184</v>
      </c>
      <c r="TM1" t="s">
        <v>1185</v>
      </c>
      <c r="TN1" t="s">
        <v>1186</v>
      </c>
      <c r="TO1" t="s">
        <v>1187</v>
      </c>
      <c r="TP1" t="s">
        <v>1188</v>
      </c>
      <c r="TQ1" t="s">
        <v>1189</v>
      </c>
      <c r="TR1" t="s">
        <v>1190</v>
      </c>
      <c r="TS1" t="s">
        <v>1191</v>
      </c>
      <c r="TT1" t="s">
        <v>1192</v>
      </c>
      <c r="TU1" t="s">
        <v>1193</v>
      </c>
      <c r="TV1" t="s">
        <v>1194</v>
      </c>
      <c r="TW1" t="s">
        <v>1195</v>
      </c>
      <c r="TX1" t="s">
        <v>1196</v>
      </c>
      <c r="TY1" t="s">
        <v>1197</v>
      </c>
      <c r="TZ1" t="s">
        <v>1198</v>
      </c>
      <c r="UA1" t="s">
        <v>1199</v>
      </c>
      <c r="UB1" t="s">
        <v>1200</v>
      </c>
      <c r="UC1" t="s">
        <v>1201</v>
      </c>
      <c r="UD1" t="s">
        <v>1202</v>
      </c>
      <c r="UE1" t="s">
        <v>1203</v>
      </c>
      <c r="UF1" t="s">
        <v>1204</v>
      </c>
      <c r="UG1" t="s">
        <v>1205</v>
      </c>
      <c r="UH1" t="s">
        <v>1206</v>
      </c>
      <c r="UI1" t="s">
        <v>1207</v>
      </c>
      <c r="UJ1" t="s">
        <v>1208</v>
      </c>
      <c r="UK1" t="s">
        <v>1209</v>
      </c>
      <c r="UL1" t="s">
        <v>1210</v>
      </c>
      <c r="UM1" t="s">
        <v>1211</v>
      </c>
      <c r="UN1" t="s">
        <v>1212</v>
      </c>
      <c r="UO1" t="s">
        <v>1213</v>
      </c>
      <c r="UP1" t="s">
        <v>1214</v>
      </c>
      <c r="UQ1" t="s">
        <v>1215</v>
      </c>
      <c r="UR1" t="s">
        <v>1216</v>
      </c>
      <c r="US1" t="s">
        <v>1217</v>
      </c>
      <c r="UT1" t="s">
        <v>1218</v>
      </c>
      <c r="UU1" t="s">
        <v>1219</v>
      </c>
      <c r="UV1" t="s">
        <v>1220</v>
      </c>
      <c r="UW1" t="s">
        <v>1221</v>
      </c>
      <c r="UX1" t="s">
        <v>1222</v>
      </c>
      <c r="UY1" t="s">
        <v>1223</v>
      </c>
      <c r="UZ1" t="s">
        <v>1224</v>
      </c>
      <c r="VA1" t="s">
        <v>1225</v>
      </c>
      <c r="VB1" t="s">
        <v>1226</v>
      </c>
      <c r="VC1" t="s">
        <v>1227</v>
      </c>
      <c r="VD1" t="s">
        <v>1228</v>
      </c>
      <c r="VE1" t="s">
        <v>1229</v>
      </c>
      <c r="VF1" t="s">
        <v>1230</v>
      </c>
      <c r="VG1" t="s">
        <v>1231</v>
      </c>
      <c r="VH1" t="s">
        <v>1232</v>
      </c>
      <c r="VI1" t="s">
        <v>1233</v>
      </c>
      <c r="VJ1" t="s">
        <v>1234</v>
      </c>
      <c r="VK1" t="s">
        <v>1235</v>
      </c>
      <c r="VL1" t="s">
        <v>1236</v>
      </c>
      <c r="VM1" t="s">
        <v>1237</v>
      </c>
      <c r="VN1" t="s">
        <v>1238</v>
      </c>
      <c r="VO1" t="s">
        <v>1239</v>
      </c>
      <c r="VP1" t="s">
        <v>1240</v>
      </c>
      <c r="VQ1" t="s">
        <v>1241</v>
      </c>
      <c r="VR1" t="s">
        <v>1242</v>
      </c>
      <c r="VS1" t="s">
        <v>1243</v>
      </c>
      <c r="VT1" t="s">
        <v>1244</v>
      </c>
      <c r="VU1" t="s">
        <v>1245</v>
      </c>
      <c r="VV1" t="s">
        <v>1246</v>
      </c>
      <c r="VW1" t="s">
        <v>1247</v>
      </c>
      <c r="VX1" t="s">
        <v>1248</v>
      </c>
      <c r="VY1" t="s">
        <v>1249</v>
      </c>
      <c r="VZ1" t="s">
        <v>1250</v>
      </c>
      <c r="WA1" t="s">
        <v>1251</v>
      </c>
      <c r="WB1" t="s">
        <v>1252</v>
      </c>
      <c r="WC1" t="s">
        <v>1253</v>
      </c>
      <c r="WD1" t="s">
        <v>1254</v>
      </c>
      <c r="WE1" t="s">
        <v>1255</v>
      </c>
      <c r="WF1" t="s">
        <v>1256</v>
      </c>
      <c r="WG1" t="s">
        <v>1257</v>
      </c>
      <c r="WH1" t="s">
        <v>1258</v>
      </c>
      <c r="WI1" t="s">
        <v>1259</v>
      </c>
      <c r="WJ1" t="s">
        <v>1260</v>
      </c>
      <c r="WK1" t="s">
        <v>1261</v>
      </c>
      <c r="WL1" t="s">
        <v>1262</v>
      </c>
      <c r="WM1" t="s">
        <v>1263</v>
      </c>
      <c r="WN1" t="s">
        <v>1264</v>
      </c>
      <c r="WO1" t="s">
        <v>1265</v>
      </c>
      <c r="WP1" t="s">
        <v>1266</v>
      </c>
      <c r="WQ1" t="s">
        <v>1267</v>
      </c>
      <c r="WR1" t="s">
        <v>1268</v>
      </c>
      <c r="WS1" t="s">
        <v>1269</v>
      </c>
      <c r="WT1" t="s">
        <v>1270</v>
      </c>
      <c r="WU1" t="s">
        <v>1271</v>
      </c>
      <c r="WV1" t="s">
        <v>1272</v>
      </c>
      <c r="WW1" t="s">
        <v>1273</v>
      </c>
      <c r="WX1" t="s">
        <v>1274</v>
      </c>
      <c r="WY1" t="s">
        <v>1275</v>
      </c>
      <c r="WZ1" t="s">
        <v>1276</v>
      </c>
      <c r="XA1" t="s">
        <v>1277</v>
      </c>
      <c r="XB1" t="s">
        <v>1278</v>
      </c>
      <c r="XC1" t="s">
        <v>1279</v>
      </c>
      <c r="XD1" t="s">
        <v>1280</v>
      </c>
      <c r="XE1" t="s">
        <v>1281</v>
      </c>
      <c r="XF1" t="s">
        <v>1282</v>
      </c>
      <c r="XG1" t="s">
        <v>1283</v>
      </c>
      <c r="XH1" t="s">
        <v>1284</v>
      </c>
      <c r="XI1" t="s">
        <v>1285</v>
      </c>
      <c r="XJ1" t="s">
        <v>1286</v>
      </c>
      <c r="XK1" t="s">
        <v>1287</v>
      </c>
      <c r="XL1" t="s">
        <v>1288</v>
      </c>
      <c r="XM1" t="s">
        <v>1289</v>
      </c>
      <c r="XN1" t="s">
        <v>1290</v>
      </c>
      <c r="XO1" t="s">
        <v>1291</v>
      </c>
      <c r="XP1" t="s">
        <v>1292</v>
      </c>
      <c r="XQ1" t="s">
        <v>1293</v>
      </c>
      <c r="XR1" t="s">
        <v>1294</v>
      </c>
      <c r="XS1" t="s">
        <v>1295</v>
      </c>
      <c r="XT1" t="s">
        <v>1296</v>
      </c>
      <c r="XU1" t="s">
        <v>1297</v>
      </c>
      <c r="XV1" t="s">
        <v>1298</v>
      </c>
      <c r="XW1" t="s">
        <v>1299</v>
      </c>
      <c r="XX1" t="s">
        <v>1300</v>
      </c>
      <c r="XY1" t="s">
        <v>1301</v>
      </c>
      <c r="XZ1" t="s">
        <v>1302</v>
      </c>
      <c r="YA1" t="s">
        <v>1303</v>
      </c>
      <c r="YB1" t="s">
        <v>1304</v>
      </c>
      <c r="YC1" t="s">
        <v>1305</v>
      </c>
      <c r="YD1" t="s">
        <v>1306</v>
      </c>
      <c r="YE1" t="s">
        <v>1307</v>
      </c>
      <c r="YF1" t="s">
        <v>1308</v>
      </c>
      <c r="YG1" t="s">
        <v>1309</v>
      </c>
      <c r="YH1" t="s">
        <v>1310</v>
      </c>
      <c r="YI1" t="s">
        <v>1311</v>
      </c>
      <c r="YJ1" t="s">
        <v>1312</v>
      </c>
      <c r="YK1" t="s">
        <v>1313</v>
      </c>
      <c r="YL1" t="s">
        <v>1314</v>
      </c>
      <c r="YM1" t="s">
        <v>1315</v>
      </c>
      <c r="YN1" t="s">
        <v>1316</v>
      </c>
      <c r="YO1" t="s">
        <v>1317</v>
      </c>
      <c r="YP1" t="s">
        <v>1318</v>
      </c>
      <c r="YQ1" t="s">
        <v>1319</v>
      </c>
      <c r="YR1" t="s">
        <v>1320</v>
      </c>
      <c r="YS1" t="s">
        <v>1321</v>
      </c>
      <c r="YT1" t="s">
        <v>1322</v>
      </c>
      <c r="YU1" t="s">
        <v>1323</v>
      </c>
      <c r="YV1" t="s">
        <v>1324</v>
      </c>
      <c r="YW1" t="s">
        <v>1325</v>
      </c>
      <c r="YX1" t="s">
        <v>1326</v>
      </c>
      <c r="YY1" t="s">
        <v>1327</v>
      </c>
      <c r="YZ1" t="s">
        <v>1328</v>
      </c>
      <c r="ZA1" t="s">
        <v>1329</v>
      </c>
      <c r="ZB1" t="s">
        <v>1330</v>
      </c>
      <c r="ZC1" t="s">
        <v>1331</v>
      </c>
      <c r="ZD1" t="s">
        <v>1332</v>
      </c>
      <c r="ZE1" t="s">
        <v>1333</v>
      </c>
      <c r="ZF1" t="s">
        <v>1334</v>
      </c>
      <c r="ZG1" t="s">
        <v>1335</v>
      </c>
      <c r="ZH1" t="s">
        <v>1336</v>
      </c>
      <c r="ZI1" t="s">
        <v>1337</v>
      </c>
      <c r="ZJ1" t="s">
        <v>1338</v>
      </c>
      <c r="ZK1" t="s">
        <v>1339</v>
      </c>
      <c r="ZL1" t="s">
        <v>1340</v>
      </c>
      <c r="ZM1" t="s">
        <v>1341</v>
      </c>
      <c r="ZN1" t="s">
        <v>1342</v>
      </c>
      <c r="ZO1" t="s">
        <v>1343</v>
      </c>
      <c r="ZP1" t="s">
        <v>1344</v>
      </c>
      <c r="ZQ1" t="s">
        <v>1345</v>
      </c>
      <c r="ZR1" t="s">
        <v>1346</v>
      </c>
      <c r="ZS1" t="s">
        <v>1347</v>
      </c>
      <c r="ZT1" t="s">
        <v>1348</v>
      </c>
      <c r="ZU1" t="s">
        <v>1349</v>
      </c>
      <c r="ZV1" t="s">
        <v>1350</v>
      </c>
      <c r="ZW1" t="s">
        <v>1351</v>
      </c>
      <c r="ZX1" t="s">
        <v>1352</v>
      </c>
      <c r="ZY1" t="s">
        <v>1353</v>
      </c>
      <c r="ZZ1" t="s">
        <v>1354</v>
      </c>
      <c r="AAA1" t="s">
        <v>1355</v>
      </c>
      <c r="AAB1" t="s">
        <v>1356</v>
      </c>
      <c r="AAC1" t="s">
        <v>1357</v>
      </c>
      <c r="AAD1" t="s">
        <v>1358</v>
      </c>
      <c r="AAE1" t="s">
        <v>1359</v>
      </c>
      <c r="AAF1" t="s">
        <v>1360</v>
      </c>
      <c r="AAG1" t="s">
        <v>1361</v>
      </c>
      <c r="AAH1" t="s">
        <v>1362</v>
      </c>
      <c r="AAI1" t="s">
        <v>1363</v>
      </c>
      <c r="AAJ1" t="s">
        <v>1364</v>
      </c>
      <c r="AAK1" t="s">
        <v>1365</v>
      </c>
      <c r="AAL1" t="s">
        <v>1366</v>
      </c>
      <c r="AAM1" t="s">
        <v>1367</v>
      </c>
      <c r="AAN1" t="s">
        <v>1368</v>
      </c>
      <c r="AAO1" t="s">
        <v>1369</v>
      </c>
      <c r="AAP1" t="s">
        <v>1370</v>
      </c>
      <c r="AAQ1" t="s">
        <v>1371</v>
      </c>
      <c r="AAR1" t="s">
        <v>1372</v>
      </c>
      <c r="AAS1" t="s">
        <v>1373</v>
      </c>
      <c r="AAT1" t="s">
        <v>1374</v>
      </c>
      <c r="AAU1" t="s">
        <v>1375</v>
      </c>
      <c r="AAV1" t="s">
        <v>1376</v>
      </c>
      <c r="AAW1" t="s">
        <v>1377</v>
      </c>
      <c r="AAX1" t="s">
        <v>1378</v>
      </c>
      <c r="AAY1" t="s">
        <v>1379</v>
      </c>
      <c r="AAZ1" t="s">
        <v>1380</v>
      </c>
      <c r="ABA1" t="s">
        <v>1381</v>
      </c>
      <c r="ABB1" t="s">
        <v>1382</v>
      </c>
      <c r="ABC1" t="s">
        <v>1383</v>
      </c>
      <c r="ABD1" t="s">
        <v>1384</v>
      </c>
      <c r="ABE1" t="s">
        <v>1385</v>
      </c>
      <c r="ABF1" t="s">
        <v>1386</v>
      </c>
      <c r="ABG1" t="s">
        <v>1387</v>
      </c>
      <c r="ABH1" t="s">
        <v>1388</v>
      </c>
      <c r="ABI1" t="s">
        <v>1389</v>
      </c>
      <c r="ABJ1" t="s">
        <v>1390</v>
      </c>
      <c r="ABK1" t="s">
        <v>1391</v>
      </c>
      <c r="ABL1" t="s">
        <v>1392</v>
      </c>
      <c r="ABM1" t="s">
        <v>1393</v>
      </c>
      <c r="ABN1" t="s">
        <v>1394</v>
      </c>
      <c r="ABO1" t="s">
        <v>1395</v>
      </c>
      <c r="ABP1" t="s">
        <v>1396</v>
      </c>
      <c r="ABQ1" t="s">
        <v>1397</v>
      </c>
      <c r="ABR1" t="s">
        <v>1398</v>
      </c>
      <c r="ABS1" t="s">
        <v>1399</v>
      </c>
      <c r="ABT1" t="s">
        <v>1400</v>
      </c>
      <c r="ABU1" t="s">
        <v>1401</v>
      </c>
      <c r="ABV1" t="s">
        <v>1402</v>
      </c>
      <c r="ABW1" t="s">
        <v>1403</v>
      </c>
      <c r="ABX1" t="s">
        <v>1404</v>
      </c>
      <c r="ABY1" t="s">
        <v>1405</v>
      </c>
      <c r="ABZ1" t="s">
        <v>1406</v>
      </c>
      <c r="ACA1" t="s">
        <v>1407</v>
      </c>
      <c r="ACB1" t="s">
        <v>1408</v>
      </c>
      <c r="ACC1" t="s">
        <v>1409</v>
      </c>
      <c r="ACD1" t="s">
        <v>1410</v>
      </c>
      <c r="ACE1" t="s">
        <v>1411</v>
      </c>
      <c r="ACF1" t="s">
        <v>1412</v>
      </c>
      <c r="ACG1" t="s">
        <v>1413</v>
      </c>
      <c r="ACH1" t="s">
        <v>1414</v>
      </c>
      <c r="ACI1" t="s">
        <v>1415</v>
      </c>
      <c r="ACJ1" t="s">
        <v>1416</v>
      </c>
      <c r="ACK1" t="s">
        <v>1417</v>
      </c>
      <c r="ACL1" t="s">
        <v>1418</v>
      </c>
      <c r="ACM1" t="s">
        <v>1419</v>
      </c>
      <c r="ACN1" t="s">
        <v>1420</v>
      </c>
      <c r="ACO1" t="s">
        <v>1421</v>
      </c>
      <c r="ACP1" t="s">
        <v>1422</v>
      </c>
      <c r="ACQ1" t="s">
        <v>1423</v>
      </c>
      <c r="ACR1" t="s">
        <v>1424</v>
      </c>
      <c r="ACS1" t="s">
        <v>1425</v>
      </c>
      <c r="ACT1" t="s">
        <v>1426</v>
      </c>
      <c r="ACU1" t="s">
        <v>1427</v>
      </c>
      <c r="ACV1" t="s">
        <v>1428</v>
      </c>
      <c r="ACW1" t="s">
        <v>1429</v>
      </c>
      <c r="ACX1" t="s">
        <v>1430</v>
      </c>
      <c r="ACY1" t="s">
        <v>1431</v>
      </c>
      <c r="ACZ1" t="s">
        <v>1432</v>
      </c>
      <c r="ADA1" t="s">
        <v>1433</v>
      </c>
      <c r="ADB1" t="s">
        <v>1434</v>
      </c>
      <c r="ADC1" t="s">
        <v>1435</v>
      </c>
      <c r="ADD1" t="s">
        <v>1436</v>
      </c>
      <c r="ADE1" t="s">
        <v>1437</v>
      </c>
      <c r="ADF1" t="s">
        <v>1438</v>
      </c>
      <c r="ADG1" t="s">
        <v>1439</v>
      </c>
      <c r="ADH1" t="s">
        <v>1440</v>
      </c>
      <c r="ADI1" t="s">
        <v>1441</v>
      </c>
      <c r="ADJ1" t="s">
        <v>1442</v>
      </c>
      <c r="ADK1" t="s">
        <v>1443</v>
      </c>
      <c r="ADL1" t="s">
        <v>1444</v>
      </c>
      <c r="ADM1" t="s">
        <v>1445</v>
      </c>
      <c r="ADN1" t="s">
        <v>1446</v>
      </c>
      <c r="ADO1" t="s">
        <v>1447</v>
      </c>
      <c r="ADP1" t="s">
        <v>1448</v>
      </c>
      <c r="ADQ1" t="s">
        <v>1449</v>
      </c>
      <c r="ADR1" t="s">
        <v>1450</v>
      </c>
      <c r="ADS1" t="s">
        <v>1451</v>
      </c>
      <c r="ADT1" t="s">
        <v>1452</v>
      </c>
      <c r="ADU1" t="s">
        <v>1453</v>
      </c>
      <c r="ADV1" t="s">
        <v>1454</v>
      </c>
      <c r="ADW1" t="s">
        <v>1455</v>
      </c>
      <c r="ADX1" t="s">
        <v>1456</v>
      </c>
      <c r="ADY1" t="s">
        <v>1457</v>
      </c>
      <c r="ADZ1" t="s">
        <v>1458</v>
      </c>
      <c r="AEA1" t="s">
        <v>1459</v>
      </c>
      <c r="AEB1" t="s">
        <v>1460</v>
      </c>
      <c r="AEC1" t="s">
        <v>1461</v>
      </c>
      <c r="AED1" t="s">
        <v>1462</v>
      </c>
      <c r="AEE1" t="s">
        <v>1463</v>
      </c>
      <c r="AEF1" t="s">
        <v>1464</v>
      </c>
      <c r="AEG1" t="s">
        <v>1465</v>
      </c>
      <c r="AEH1" t="s">
        <v>1466</v>
      </c>
      <c r="AEI1" t="s">
        <v>1467</v>
      </c>
      <c r="AEJ1" t="s">
        <v>1468</v>
      </c>
      <c r="AEK1" t="s">
        <v>1469</v>
      </c>
      <c r="AEL1" t="s">
        <v>1470</v>
      </c>
      <c r="AEM1" t="s">
        <v>1471</v>
      </c>
      <c r="AEN1" t="s">
        <v>1472</v>
      </c>
      <c r="AEO1" t="s">
        <v>1473</v>
      </c>
      <c r="AEP1" t="s">
        <v>1474</v>
      </c>
      <c r="AEQ1" t="s">
        <v>1475</v>
      </c>
      <c r="AER1" t="s">
        <v>1476</v>
      </c>
      <c r="AES1" t="s">
        <v>1477</v>
      </c>
      <c r="AET1" t="s">
        <v>1478</v>
      </c>
      <c r="AEU1" t="s">
        <v>1479</v>
      </c>
      <c r="AEV1" t="s">
        <v>1480</v>
      </c>
      <c r="AEW1" t="s">
        <v>1481</v>
      </c>
      <c r="AEX1" t="s">
        <v>1482</v>
      </c>
      <c r="AEY1" t="s">
        <v>1483</v>
      </c>
      <c r="AEZ1" t="s">
        <v>1484</v>
      </c>
      <c r="AFA1" t="s">
        <v>1485</v>
      </c>
      <c r="AFB1" t="s">
        <v>1486</v>
      </c>
      <c r="AFC1" t="s">
        <v>1487</v>
      </c>
      <c r="AFD1" t="s">
        <v>1488</v>
      </c>
      <c r="AFE1" t="s">
        <v>1489</v>
      </c>
      <c r="AFF1" t="s">
        <v>1490</v>
      </c>
      <c r="AFG1" t="s">
        <v>1491</v>
      </c>
      <c r="AFH1" t="s">
        <v>1492</v>
      </c>
      <c r="AFI1" t="s">
        <v>1493</v>
      </c>
      <c r="AFJ1" t="s">
        <v>1494</v>
      </c>
      <c r="AFK1" t="s">
        <v>1495</v>
      </c>
      <c r="AFL1" t="s">
        <v>1496</v>
      </c>
      <c r="AFM1" t="s">
        <v>1497</v>
      </c>
      <c r="AFN1" t="s">
        <v>1498</v>
      </c>
      <c r="AFO1" t="s">
        <v>1499</v>
      </c>
      <c r="AFP1" t="s">
        <v>1500</v>
      </c>
      <c r="AFQ1" t="s">
        <v>1501</v>
      </c>
      <c r="AFR1" t="s">
        <v>1502</v>
      </c>
      <c r="AFS1" t="s">
        <v>1503</v>
      </c>
      <c r="AFT1" t="s">
        <v>1504</v>
      </c>
      <c r="AFU1" t="s">
        <v>1505</v>
      </c>
      <c r="AFV1" t="s">
        <v>1506</v>
      </c>
      <c r="AFW1" t="s">
        <v>1507</v>
      </c>
      <c r="AFX1" t="s">
        <v>1508</v>
      </c>
      <c r="AFY1" t="s">
        <v>1509</v>
      </c>
      <c r="AFZ1" t="s">
        <v>1510</v>
      </c>
      <c r="AGA1" t="s">
        <v>1511</v>
      </c>
      <c r="AGB1" t="s">
        <v>1512</v>
      </c>
      <c r="AGC1" t="s">
        <v>1513</v>
      </c>
      <c r="AGD1" t="s">
        <v>1514</v>
      </c>
      <c r="AGE1" t="s">
        <v>1515</v>
      </c>
      <c r="AGF1" t="s">
        <v>1516</v>
      </c>
      <c r="AGG1" t="s">
        <v>1517</v>
      </c>
      <c r="AGH1" t="s">
        <v>1518</v>
      </c>
      <c r="AGI1" t="s">
        <v>1519</v>
      </c>
      <c r="AGJ1" t="s">
        <v>1520</v>
      </c>
      <c r="AGK1" t="s">
        <v>1521</v>
      </c>
      <c r="AGL1" t="s">
        <v>1522</v>
      </c>
      <c r="AGM1" t="s">
        <v>1523</v>
      </c>
      <c r="AGN1" t="s">
        <v>1524</v>
      </c>
      <c r="AGO1" t="s">
        <v>1525</v>
      </c>
      <c r="AGP1" t="s">
        <v>1526</v>
      </c>
      <c r="AGQ1" t="s">
        <v>1527</v>
      </c>
      <c r="AGR1" t="s">
        <v>1528</v>
      </c>
      <c r="AGS1" t="s">
        <v>1529</v>
      </c>
      <c r="AGT1" t="s">
        <v>1530</v>
      </c>
      <c r="AGU1" t="s">
        <v>1531</v>
      </c>
      <c r="AGV1" t="s">
        <v>1532</v>
      </c>
      <c r="AGW1" t="s">
        <v>1533</v>
      </c>
      <c r="AGX1" t="s">
        <v>1534</v>
      </c>
      <c r="AGY1" t="s">
        <v>1535</v>
      </c>
      <c r="AGZ1" t="s">
        <v>1536</v>
      </c>
      <c r="AHA1" t="s">
        <v>1537</v>
      </c>
      <c r="AHB1" t="s">
        <v>1538</v>
      </c>
      <c r="AHC1" t="s">
        <v>1539</v>
      </c>
      <c r="AHD1" t="s">
        <v>1540</v>
      </c>
      <c r="AHE1" t="s">
        <v>1541</v>
      </c>
      <c r="AHF1" t="s">
        <v>1542</v>
      </c>
      <c r="AHG1" t="s">
        <v>1543</v>
      </c>
      <c r="AHH1" t="s">
        <v>1544</v>
      </c>
      <c r="AHI1" t="s">
        <v>1545</v>
      </c>
      <c r="AHJ1" t="s">
        <v>1546</v>
      </c>
      <c r="AHK1" t="s">
        <v>1547</v>
      </c>
      <c r="AHL1" t="s">
        <v>1548</v>
      </c>
      <c r="AHM1" t="s">
        <v>1549</v>
      </c>
      <c r="AHN1" t="s">
        <v>1550</v>
      </c>
      <c r="AHO1" t="s">
        <v>1551</v>
      </c>
      <c r="AHP1" t="s">
        <v>1552</v>
      </c>
      <c r="AHQ1" t="s">
        <v>1553</v>
      </c>
      <c r="AHR1" t="s">
        <v>1554</v>
      </c>
      <c r="AHS1" t="s">
        <v>1555</v>
      </c>
      <c r="AHT1" t="s">
        <v>1556</v>
      </c>
      <c r="AHU1" t="s">
        <v>1557</v>
      </c>
      <c r="AHV1" t="s">
        <v>1558</v>
      </c>
      <c r="AHW1" t="s">
        <v>1559</v>
      </c>
      <c r="AHX1" t="s">
        <v>1560</v>
      </c>
      <c r="AHY1" t="s">
        <v>1561</v>
      </c>
      <c r="AHZ1" t="s">
        <v>1562</v>
      </c>
      <c r="AIA1" t="s">
        <v>1563</v>
      </c>
      <c r="AIB1" t="s">
        <v>1564</v>
      </c>
      <c r="AIC1" t="s">
        <v>1565</v>
      </c>
      <c r="AID1" t="s">
        <v>1566</v>
      </c>
      <c r="AIE1" t="s">
        <v>1567</v>
      </c>
      <c r="AIF1" t="s">
        <v>1568</v>
      </c>
      <c r="AIG1" t="s">
        <v>1569</v>
      </c>
      <c r="AIH1" t="s">
        <v>1570</v>
      </c>
      <c r="AII1" t="s">
        <v>1571</v>
      </c>
      <c r="AIJ1" t="s">
        <v>1572</v>
      </c>
      <c r="AIK1" t="s">
        <v>1573</v>
      </c>
      <c r="AIL1" t="s">
        <v>1574</v>
      </c>
      <c r="AIM1" t="s">
        <v>1575</v>
      </c>
      <c r="AIN1" t="s">
        <v>1576</v>
      </c>
      <c r="AIO1" t="s">
        <v>1577</v>
      </c>
      <c r="AIP1" t="s">
        <v>1578</v>
      </c>
      <c r="AIQ1" t="s">
        <v>1579</v>
      </c>
      <c r="AIR1" t="s">
        <v>1580</v>
      </c>
      <c r="AIS1" t="s">
        <v>1581</v>
      </c>
      <c r="AIT1" t="s">
        <v>1582</v>
      </c>
      <c r="AIU1" t="s">
        <v>1583</v>
      </c>
      <c r="AIV1" t="s">
        <v>1584</v>
      </c>
      <c r="AIW1" t="s">
        <v>1585</v>
      </c>
      <c r="AIX1" t="s">
        <v>1586</v>
      </c>
      <c r="AIY1" t="s">
        <v>1587</v>
      </c>
      <c r="AIZ1" t="s">
        <v>1588</v>
      </c>
      <c r="AJA1" t="s">
        <v>1589</v>
      </c>
      <c r="AJB1" t="s">
        <v>1590</v>
      </c>
      <c r="AJC1" t="s">
        <v>1591</v>
      </c>
      <c r="AJD1" t="s">
        <v>1592</v>
      </c>
      <c r="AJE1" t="s">
        <v>1593</v>
      </c>
      <c r="AJF1" t="s">
        <v>1594</v>
      </c>
      <c r="AJG1" t="s">
        <v>1595</v>
      </c>
      <c r="AJH1" t="s">
        <v>1596</v>
      </c>
      <c r="AJI1" t="s">
        <v>1597</v>
      </c>
      <c r="AJJ1" t="s">
        <v>1598</v>
      </c>
      <c r="AJK1" t="s">
        <v>1599</v>
      </c>
      <c r="AJL1" t="s">
        <v>1600</v>
      </c>
      <c r="AJM1" t="s">
        <v>1601</v>
      </c>
      <c r="AJN1" t="s">
        <v>1602</v>
      </c>
      <c r="AJO1" t="s">
        <v>1603</v>
      </c>
      <c r="AJP1" t="s">
        <v>1604</v>
      </c>
      <c r="AJQ1" t="s">
        <v>1605</v>
      </c>
      <c r="AJR1" t="s">
        <v>1606</v>
      </c>
      <c r="AJS1" t="s">
        <v>1607</v>
      </c>
      <c r="AJT1" t="s">
        <v>1608</v>
      </c>
      <c r="AJU1" t="s">
        <v>1609</v>
      </c>
      <c r="AJV1" t="s">
        <v>1610</v>
      </c>
      <c r="AJW1" t="s">
        <v>1611</v>
      </c>
      <c r="AJX1" t="s">
        <v>1612</v>
      </c>
      <c r="AJY1" t="s">
        <v>1613</v>
      </c>
      <c r="AJZ1" t="s">
        <v>1614</v>
      </c>
      <c r="AKA1" t="s">
        <v>1615</v>
      </c>
      <c r="AKB1" t="s">
        <v>1616</v>
      </c>
      <c r="AKC1" t="s">
        <v>1617</v>
      </c>
      <c r="AKD1" t="s">
        <v>1618</v>
      </c>
      <c r="AKE1" t="s">
        <v>1619</v>
      </c>
      <c r="AKF1" t="s">
        <v>1620</v>
      </c>
      <c r="AKG1" t="s">
        <v>1621</v>
      </c>
      <c r="AKH1" t="s">
        <v>1622</v>
      </c>
      <c r="AKI1" t="s">
        <v>1623</v>
      </c>
      <c r="AKJ1" t="s">
        <v>1624</v>
      </c>
      <c r="AKK1" t="s">
        <v>1625</v>
      </c>
      <c r="AKL1" t="s">
        <v>1626</v>
      </c>
      <c r="AKM1" t="s">
        <v>1627</v>
      </c>
      <c r="AKN1" t="s">
        <v>1628</v>
      </c>
      <c r="AKO1" t="s">
        <v>1629</v>
      </c>
      <c r="AKP1" t="s">
        <v>1630</v>
      </c>
      <c r="AKQ1" t="s">
        <v>1631</v>
      </c>
      <c r="AKR1" t="s">
        <v>1632</v>
      </c>
      <c r="AKS1" t="s">
        <v>1633</v>
      </c>
      <c r="AKT1" t="s">
        <v>1634</v>
      </c>
      <c r="AKU1" t="s">
        <v>1635</v>
      </c>
      <c r="AKV1" t="s">
        <v>1636</v>
      </c>
      <c r="AKW1" t="s">
        <v>1637</v>
      </c>
      <c r="AKX1" t="s">
        <v>1638</v>
      </c>
      <c r="AKY1" t="s">
        <v>1639</v>
      </c>
      <c r="AKZ1" t="s">
        <v>1640</v>
      </c>
      <c r="ALA1" t="s">
        <v>1641</v>
      </c>
      <c r="ALB1" t="s">
        <v>1642</v>
      </c>
      <c r="ALC1" t="s">
        <v>1643</v>
      </c>
      <c r="ALD1" t="s">
        <v>1644</v>
      </c>
      <c r="ALE1" t="s">
        <v>1645</v>
      </c>
      <c r="ALF1" t="s">
        <v>1646</v>
      </c>
      <c r="ALG1" t="s">
        <v>1647</v>
      </c>
      <c r="ALH1" t="s">
        <v>1648</v>
      </c>
      <c r="ALI1" t="s">
        <v>1649</v>
      </c>
      <c r="ALJ1" t="s">
        <v>1650</v>
      </c>
      <c r="ALK1" t="s">
        <v>1651</v>
      </c>
      <c r="ALL1" t="s">
        <v>1652</v>
      </c>
      <c r="ALM1" t="s">
        <v>1653</v>
      </c>
      <c r="ALN1" t="s">
        <v>1654</v>
      </c>
      <c r="ALO1" t="s">
        <v>1655</v>
      </c>
      <c r="ALP1" t="s">
        <v>1656</v>
      </c>
      <c r="ALQ1" t="s">
        <v>1657</v>
      </c>
      <c r="ALR1" t="s">
        <v>1658</v>
      </c>
      <c r="ALS1" t="s">
        <v>1659</v>
      </c>
      <c r="ALT1" t="s">
        <v>1660</v>
      </c>
      <c r="ALU1" t="s">
        <v>1661</v>
      </c>
      <c r="ALV1" t="s">
        <v>1662</v>
      </c>
      <c r="ALW1" t="s">
        <v>1663</v>
      </c>
      <c r="ALX1" t="s">
        <v>1664</v>
      </c>
      <c r="ALY1" t="s">
        <v>1665</v>
      </c>
      <c r="ALZ1" t="s">
        <v>1666</v>
      </c>
      <c r="AMA1" t="s">
        <v>1667</v>
      </c>
      <c r="AMB1" t="s">
        <v>1668</v>
      </c>
      <c r="AMC1" t="s">
        <v>1669</v>
      </c>
      <c r="AMD1" t="s">
        <v>1670</v>
      </c>
      <c r="AME1" t="s">
        <v>1671</v>
      </c>
      <c r="AMF1" t="s">
        <v>1672</v>
      </c>
      <c r="AMG1" t="s">
        <v>1673</v>
      </c>
      <c r="AMH1" t="s">
        <v>1674</v>
      </c>
      <c r="AMI1" t="s">
        <v>1675</v>
      </c>
      <c r="AMJ1" t="s">
        <v>1676</v>
      </c>
      <c r="AMK1" t="s">
        <v>1677</v>
      </c>
      <c r="AML1" t="s">
        <v>1678</v>
      </c>
      <c r="AMM1" t="s">
        <v>1679</v>
      </c>
      <c r="AMN1" t="s">
        <v>1680</v>
      </c>
      <c r="AMO1" t="s">
        <v>1681</v>
      </c>
      <c r="AMP1" t="s">
        <v>1682</v>
      </c>
      <c r="AMQ1" t="s">
        <v>1683</v>
      </c>
      <c r="AMR1" t="s">
        <v>1684</v>
      </c>
      <c r="AMS1" t="s">
        <v>1685</v>
      </c>
      <c r="AMT1" t="s">
        <v>1686</v>
      </c>
      <c r="AMU1" t="s">
        <v>1687</v>
      </c>
      <c r="AMV1" t="s">
        <v>1688</v>
      </c>
      <c r="AMW1" t="s">
        <v>1689</v>
      </c>
      <c r="AMX1" t="s">
        <v>1690</v>
      </c>
      <c r="AMY1" t="s">
        <v>1691</v>
      </c>
      <c r="AMZ1" t="s">
        <v>1692</v>
      </c>
      <c r="ANA1" t="s">
        <v>1693</v>
      </c>
      <c r="ANB1" t="s">
        <v>1694</v>
      </c>
      <c r="ANC1" t="s">
        <v>1695</v>
      </c>
      <c r="AND1" t="s">
        <v>1696</v>
      </c>
      <c r="ANE1" t="s">
        <v>1697</v>
      </c>
      <c r="ANF1" t="s">
        <v>1698</v>
      </c>
      <c r="ANG1" t="s">
        <v>1699</v>
      </c>
      <c r="ANH1" t="s">
        <v>1700</v>
      </c>
      <c r="ANI1" t="s">
        <v>1701</v>
      </c>
      <c r="ANJ1" t="s">
        <v>1702</v>
      </c>
      <c r="ANK1" t="s">
        <v>1703</v>
      </c>
      <c r="ANL1" t="s">
        <v>1704</v>
      </c>
      <c r="ANM1" t="s">
        <v>1705</v>
      </c>
      <c r="ANN1" t="s">
        <v>1706</v>
      </c>
      <c r="ANO1" t="s">
        <v>1707</v>
      </c>
      <c r="ANP1" t="s">
        <v>1708</v>
      </c>
      <c r="ANQ1" t="s">
        <v>1709</v>
      </c>
      <c r="ANR1" t="s">
        <v>1710</v>
      </c>
      <c r="ANS1" t="s">
        <v>1711</v>
      </c>
      <c r="ANT1" t="s">
        <v>1712</v>
      </c>
      <c r="ANU1" t="s">
        <v>1713</v>
      </c>
      <c r="ANV1" t="s">
        <v>1714</v>
      </c>
      <c r="ANW1" t="s">
        <v>1715</v>
      </c>
      <c r="ANX1" t="s">
        <v>1716</v>
      </c>
      <c r="ANY1" t="s">
        <v>1717</v>
      </c>
      <c r="ANZ1" t="s">
        <v>1718</v>
      </c>
      <c r="AOA1" t="s">
        <v>1719</v>
      </c>
      <c r="AOB1" t="s">
        <v>1720</v>
      </c>
      <c r="AOC1" t="s">
        <v>1721</v>
      </c>
      <c r="AOD1" t="s">
        <v>1722</v>
      </c>
      <c r="AOE1" t="s">
        <v>1723</v>
      </c>
      <c r="AOF1" t="s">
        <v>1724</v>
      </c>
      <c r="AOG1" t="s">
        <v>1725</v>
      </c>
      <c r="AOH1" t="s">
        <v>1726</v>
      </c>
      <c r="AOI1" t="s">
        <v>1727</v>
      </c>
      <c r="AOJ1" t="s">
        <v>1728</v>
      </c>
      <c r="AOK1" t="s">
        <v>1729</v>
      </c>
      <c r="AOL1" t="s">
        <v>1730</v>
      </c>
      <c r="AOM1" t="s">
        <v>1731</v>
      </c>
      <c r="AON1" t="s">
        <v>1732</v>
      </c>
      <c r="AOO1" t="s">
        <v>1733</v>
      </c>
      <c r="AOP1" t="s">
        <v>1734</v>
      </c>
      <c r="AOQ1" t="s">
        <v>1735</v>
      </c>
      <c r="AOR1" t="s">
        <v>1736</v>
      </c>
      <c r="AOS1" t="s">
        <v>1737</v>
      </c>
      <c r="AOT1" t="s">
        <v>1738</v>
      </c>
      <c r="AOU1" t="s">
        <v>1739</v>
      </c>
      <c r="AOV1" t="s">
        <v>1740</v>
      </c>
      <c r="AOW1" t="s">
        <v>1741</v>
      </c>
      <c r="AOX1" t="s">
        <v>1742</v>
      </c>
      <c r="AOY1" t="s">
        <v>1743</v>
      </c>
      <c r="AOZ1" t="s">
        <v>1744</v>
      </c>
      <c r="APA1" t="s">
        <v>1745</v>
      </c>
      <c r="APB1" t="s">
        <v>1746</v>
      </c>
      <c r="APC1" t="s">
        <v>1747</v>
      </c>
      <c r="APD1" t="s">
        <v>1748</v>
      </c>
      <c r="APE1" t="s">
        <v>1749</v>
      </c>
      <c r="APF1" t="s">
        <v>1750</v>
      </c>
      <c r="APG1" t="s">
        <v>1751</v>
      </c>
      <c r="APH1" t="s">
        <v>1752</v>
      </c>
      <c r="API1" t="s">
        <v>1753</v>
      </c>
      <c r="APJ1" t="s">
        <v>1754</v>
      </c>
      <c r="APK1" t="s">
        <v>1755</v>
      </c>
      <c r="APL1" t="s">
        <v>1756</v>
      </c>
      <c r="APM1" t="s">
        <v>1757</v>
      </c>
      <c r="APN1" t="s">
        <v>1758</v>
      </c>
      <c r="APO1" t="s">
        <v>1759</v>
      </c>
      <c r="APP1" t="s">
        <v>1760</v>
      </c>
      <c r="APQ1" t="s">
        <v>1761</v>
      </c>
      <c r="APR1" t="s">
        <v>1762</v>
      </c>
      <c r="APS1" t="s">
        <v>1763</v>
      </c>
      <c r="APT1" t="s">
        <v>1764</v>
      </c>
      <c r="APU1" t="s">
        <v>1765</v>
      </c>
      <c r="APV1" t="s">
        <v>1766</v>
      </c>
      <c r="APW1" t="s">
        <v>1767</v>
      </c>
      <c r="APX1" t="s">
        <v>1768</v>
      </c>
      <c r="APY1" t="s">
        <v>1769</v>
      </c>
      <c r="APZ1" t="s">
        <v>1770</v>
      </c>
      <c r="AQA1" t="s">
        <v>1771</v>
      </c>
    </row>
    <row r="2" spans="1:1119" x14ac:dyDescent="0.25">
      <c r="A2">
        <v>19</v>
      </c>
      <c r="B2">
        <v>1</v>
      </c>
      <c r="C2">
        <v>1</v>
      </c>
      <c r="D2">
        <v>4</v>
      </c>
      <c r="F2">
        <v>78000</v>
      </c>
      <c r="G2">
        <v>6</v>
      </c>
      <c r="H2">
        <v>1</v>
      </c>
      <c r="I2">
        <v>6</v>
      </c>
      <c r="J2">
        <v>1</v>
      </c>
      <c r="K2">
        <v>1</v>
      </c>
      <c r="P2">
        <v>9</v>
      </c>
      <c r="Q2">
        <v>1</v>
      </c>
      <c r="R2">
        <v>10</v>
      </c>
      <c r="S2">
        <v>1</v>
      </c>
      <c r="T2">
        <v>1</v>
      </c>
      <c r="U2">
        <v>2</v>
      </c>
      <c r="V2">
        <v>2</v>
      </c>
      <c r="X2">
        <v>995</v>
      </c>
      <c r="Y2">
        <v>1</v>
      </c>
      <c r="AA2">
        <v>1</v>
      </c>
      <c r="AB2">
        <v>2</v>
      </c>
      <c r="AC2">
        <v>2</v>
      </c>
      <c r="AD2">
        <v>1</v>
      </c>
      <c r="AE2">
        <v>1</v>
      </c>
      <c r="AF2">
        <v>1</v>
      </c>
      <c r="AG2">
        <v>1</v>
      </c>
      <c r="AH2">
        <v>1</v>
      </c>
      <c r="AI2">
        <v>1</v>
      </c>
      <c r="AJ2">
        <v>1</v>
      </c>
      <c r="AK2">
        <v>1</v>
      </c>
      <c r="AL2">
        <v>1</v>
      </c>
      <c r="AM2">
        <v>1</v>
      </c>
      <c r="AN2">
        <v>1</v>
      </c>
      <c r="AO2">
        <v>2</v>
      </c>
      <c r="AP2">
        <v>2</v>
      </c>
      <c r="AQ2">
        <v>1</v>
      </c>
      <c r="AX2">
        <v>8</v>
      </c>
      <c r="BL2">
        <v>1</v>
      </c>
      <c r="BM2">
        <v>2</v>
      </c>
      <c r="BN2">
        <v>1</v>
      </c>
      <c r="BP2">
        <v>1</v>
      </c>
      <c r="BQ2">
        <v>1</v>
      </c>
      <c r="BR2">
        <v>2</v>
      </c>
      <c r="BS2">
        <v>1</v>
      </c>
      <c r="BT2">
        <v>2</v>
      </c>
      <c r="BU2">
        <v>2</v>
      </c>
      <c r="BV2">
        <v>2</v>
      </c>
      <c r="BX2">
        <v>6</v>
      </c>
      <c r="BY2">
        <v>1</v>
      </c>
      <c r="BZ2">
        <v>2</v>
      </c>
      <c r="CA2">
        <v>1</v>
      </c>
      <c r="CB2">
        <v>1</v>
      </c>
      <c r="CC2">
        <v>1</v>
      </c>
      <c r="CG2">
        <v>12</v>
      </c>
      <c r="CJ2">
        <v>1</v>
      </c>
      <c r="CK2">
        <v>1</v>
      </c>
      <c r="CL2">
        <v>1</v>
      </c>
      <c r="CM2">
        <v>168</v>
      </c>
      <c r="CN2">
        <v>7</v>
      </c>
      <c r="CO2">
        <v>178</v>
      </c>
      <c r="CP2">
        <v>7</v>
      </c>
      <c r="CQ2">
        <v>1</v>
      </c>
      <c r="CR2">
        <v>1</v>
      </c>
      <c r="CS2">
        <v>1</v>
      </c>
      <c r="CT2">
        <v>1</v>
      </c>
      <c r="CU2">
        <v>2</v>
      </c>
      <c r="CV2">
        <v>2</v>
      </c>
      <c r="CW2">
        <v>1</v>
      </c>
      <c r="CX2">
        <v>1</v>
      </c>
      <c r="CZ2">
        <v>1</v>
      </c>
      <c r="DA2">
        <v>1</v>
      </c>
      <c r="DB2">
        <v>1</v>
      </c>
      <c r="DC2">
        <v>2</v>
      </c>
      <c r="DD2">
        <v>1</v>
      </c>
      <c r="DE2">
        <v>1</v>
      </c>
      <c r="DF2">
        <v>2</v>
      </c>
      <c r="DG2">
        <v>1</v>
      </c>
      <c r="DH2">
        <v>2</v>
      </c>
      <c r="DI2">
        <v>2</v>
      </c>
      <c r="DJ2">
        <v>2</v>
      </c>
      <c r="DK2">
        <v>2</v>
      </c>
      <c r="DL2">
        <v>2</v>
      </c>
      <c r="DM2">
        <v>2</v>
      </c>
      <c r="DN2">
        <v>2</v>
      </c>
      <c r="DO2">
        <v>2</v>
      </c>
      <c r="DP2">
        <v>1</v>
      </c>
      <c r="DV2">
        <v>1</v>
      </c>
      <c r="DW2">
        <v>2</v>
      </c>
      <c r="DX2">
        <v>2</v>
      </c>
      <c r="DY2">
        <v>2</v>
      </c>
      <c r="DZ2">
        <v>2</v>
      </c>
      <c r="EF2">
        <v>100</v>
      </c>
      <c r="EH2">
        <v>2</v>
      </c>
      <c r="EI2">
        <v>2</v>
      </c>
      <c r="EJ2">
        <v>2</v>
      </c>
      <c r="EK2">
        <v>1</v>
      </c>
      <c r="EL2">
        <v>1</v>
      </c>
      <c r="EM2">
        <v>2</v>
      </c>
      <c r="EN2">
        <v>2</v>
      </c>
      <c r="ER2">
        <v>100</v>
      </c>
      <c r="ES2">
        <v>10</v>
      </c>
      <c r="EV2">
        <v>4</v>
      </c>
      <c r="FK2">
        <v>1</v>
      </c>
      <c r="FL2">
        <v>1</v>
      </c>
      <c r="FM2">
        <v>1</v>
      </c>
      <c r="FN2">
        <v>1</v>
      </c>
      <c r="FO2">
        <v>1</v>
      </c>
      <c r="FP2">
        <v>1</v>
      </c>
      <c r="FQ2">
        <v>1</v>
      </c>
      <c r="FR2">
        <v>2</v>
      </c>
      <c r="FS2">
        <v>2</v>
      </c>
      <c r="FT2">
        <v>1</v>
      </c>
      <c r="FU2">
        <v>2</v>
      </c>
      <c r="FV2">
        <v>2</v>
      </c>
      <c r="FW2">
        <v>2</v>
      </c>
      <c r="FX2">
        <v>2</v>
      </c>
      <c r="FY2">
        <v>2</v>
      </c>
      <c r="FZ2">
        <v>1</v>
      </c>
      <c r="GL2">
        <v>2</v>
      </c>
      <c r="GM2">
        <v>1</v>
      </c>
      <c r="GN2">
        <v>2</v>
      </c>
      <c r="GO2">
        <v>1</v>
      </c>
      <c r="GP2">
        <v>2</v>
      </c>
      <c r="GQ2">
        <v>2</v>
      </c>
      <c r="GR2">
        <v>1</v>
      </c>
      <c r="GS2">
        <v>2</v>
      </c>
      <c r="GT2">
        <v>2</v>
      </c>
      <c r="GU2">
        <v>2</v>
      </c>
      <c r="GV2">
        <v>2</v>
      </c>
      <c r="GX2">
        <v>1</v>
      </c>
      <c r="GZ2">
        <v>88</v>
      </c>
      <c r="HA2">
        <v>2</v>
      </c>
      <c r="HB2">
        <v>2</v>
      </c>
      <c r="HC2">
        <v>1</v>
      </c>
      <c r="HD2">
        <v>1</v>
      </c>
      <c r="HE2">
        <v>1</v>
      </c>
      <c r="HF2">
        <v>2</v>
      </c>
      <c r="HG2">
        <v>2</v>
      </c>
      <c r="HH2">
        <v>2</v>
      </c>
      <c r="HK2">
        <v>100</v>
      </c>
      <c r="HL2">
        <v>85</v>
      </c>
      <c r="HM2">
        <v>10</v>
      </c>
      <c r="HQ2">
        <v>3</v>
      </c>
      <c r="HR2">
        <v>2</v>
      </c>
      <c r="HT2">
        <v>2</v>
      </c>
      <c r="HU2">
        <v>1</v>
      </c>
      <c r="HV2">
        <v>2</v>
      </c>
      <c r="HX2">
        <v>1</v>
      </c>
      <c r="HY2">
        <v>2</v>
      </c>
      <c r="HZ2">
        <v>2</v>
      </c>
      <c r="IA2">
        <v>2</v>
      </c>
      <c r="IB2">
        <v>2</v>
      </c>
      <c r="IC2">
        <v>2</v>
      </c>
      <c r="ID2">
        <v>2</v>
      </c>
      <c r="IE2">
        <v>1</v>
      </c>
      <c r="IF2">
        <v>1</v>
      </c>
      <c r="IG2">
        <v>1</v>
      </c>
      <c r="IH2">
        <v>1</v>
      </c>
      <c r="II2">
        <v>2</v>
      </c>
      <c r="IJ2">
        <v>1</v>
      </c>
      <c r="IK2">
        <v>1</v>
      </c>
      <c r="IL2">
        <v>2</v>
      </c>
      <c r="IM2">
        <v>2</v>
      </c>
      <c r="IN2">
        <v>1</v>
      </c>
      <c r="IO2">
        <v>2</v>
      </c>
      <c r="IP2">
        <v>2</v>
      </c>
      <c r="IQ2">
        <v>2</v>
      </c>
      <c r="IR2">
        <v>2</v>
      </c>
      <c r="IS2">
        <v>2</v>
      </c>
      <c r="IT2">
        <v>1</v>
      </c>
      <c r="IU2">
        <v>2</v>
      </c>
      <c r="IV2">
        <v>1</v>
      </c>
      <c r="IW2">
        <v>2</v>
      </c>
      <c r="IX2">
        <v>1</v>
      </c>
      <c r="IY2">
        <v>2</v>
      </c>
      <c r="IZ2">
        <v>2</v>
      </c>
      <c r="JA2">
        <v>1</v>
      </c>
      <c r="JB2">
        <v>1</v>
      </c>
      <c r="JC2">
        <v>1</v>
      </c>
      <c r="JD2">
        <v>1</v>
      </c>
      <c r="JE2">
        <v>1</v>
      </c>
      <c r="JF2">
        <v>1</v>
      </c>
      <c r="JG2">
        <v>1</v>
      </c>
      <c r="JH2">
        <v>1</v>
      </c>
      <c r="JI2">
        <v>2</v>
      </c>
      <c r="JJ2">
        <v>2</v>
      </c>
      <c r="JK2">
        <v>2</v>
      </c>
      <c r="JL2">
        <v>2</v>
      </c>
      <c r="JM2">
        <v>1</v>
      </c>
      <c r="JS2">
        <v>3</v>
      </c>
      <c r="JV2">
        <v>2</v>
      </c>
      <c r="JW2">
        <v>2</v>
      </c>
      <c r="JX2">
        <v>2</v>
      </c>
      <c r="JY2">
        <v>2</v>
      </c>
      <c r="JZ2">
        <v>2</v>
      </c>
      <c r="KF2">
        <v>2</v>
      </c>
      <c r="KG2">
        <v>2</v>
      </c>
      <c r="KH2">
        <v>2</v>
      </c>
      <c r="KI2">
        <v>2</v>
      </c>
      <c r="KJ2">
        <v>2</v>
      </c>
      <c r="KP2">
        <v>2</v>
      </c>
      <c r="KQ2">
        <v>1</v>
      </c>
      <c r="KR2">
        <v>2</v>
      </c>
      <c r="KW2">
        <v>2</v>
      </c>
      <c r="KX2">
        <v>2</v>
      </c>
      <c r="KY2">
        <v>2</v>
      </c>
      <c r="KZ2">
        <v>2</v>
      </c>
      <c r="LA2">
        <v>1</v>
      </c>
      <c r="LB2">
        <v>1</v>
      </c>
      <c r="LE2">
        <v>1</v>
      </c>
      <c r="LF2">
        <v>2</v>
      </c>
      <c r="LG2">
        <v>1</v>
      </c>
      <c r="LH2">
        <v>2</v>
      </c>
      <c r="LJ2">
        <v>2</v>
      </c>
      <c r="LO2">
        <v>2</v>
      </c>
      <c r="LP2">
        <v>2</v>
      </c>
      <c r="LQ2">
        <v>1</v>
      </c>
      <c r="LR2">
        <v>2</v>
      </c>
      <c r="LT2">
        <v>3</v>
      </c>
      <c r="LU2">
        <v>1</v>
      </c>
      <c r="LV2">
        <v>2</v>
      </c>
      <c r="MA2">
        <v>2</v>
      </c>
      <c r="MB2">
        <v>1</v>
      </c>
      <c r="MJ2">
        <v>1</v>
      </c>
      <c r="MT2">
        <v>1</v>
      </c>
      <c r="MU2">
        <v>2</v>
      </c>
      <c r="MY2">
        <v>1</v>
      </c>
      <c r="MZ2">
        <v>1</v>
      </c>
      <c r="NA2">
        <v>1</v>
      </c>
      <c r="NB2">
        <v>1</v>
      </c>
      <c r="NC2">
        <v>1</v>
      </c>
      <c r="ND2">
        <v>1</v>
      </c>
      <c r="NE2">
        <v>1</v>
      </c>
      <c r="NF2">
        <v>2</v>
      </c>
      <c r="NG2">
        <v>1</v>
      </c>
      <c r="NH2">
        <v>2</v>
      </c>
      <c r="NI2">
        <v>32</v>
      </c>
      <c r="NJ2">
        <v>3</v>
      </c>
      <c r="NK2">
        <v>7</v>
      </c>
      <c r="NL2">
        <v>25</v>
      </c>
      <c r="NM2">
        <v>25</v>
      </c>
      <c r="NO2">
        <v>7</v>
      </c>
      <c r="NU2">
        <v>1</v>
      </c>
      <c r="NV2">
        <v>175</v>
      </c>
      <c r="NW2">
        <v>6</v>
      </c>
      <c r="NX2">
        <v>1</v>
      </c>
      <c r="NY2">
        <v>4</v>
      </c>
      <c r="NZ2">
        <v>2</v>
      </c>
      <c r="OA2">
        <v>27</v>
      </c>
      <c r="OB2">
        <v>4</v>
      </c>
      <c r="OC2">
        <v>35</v>
      </c>
      <c r="OD2">
        <v>1</v>
      </c>
      <c r="OE2">
        <v>2</v>
      </c>
      <c r="OF2">
        <v>0</v>
      </c>
      <c r="OG2">
        <v>0</v>
      </c>
      <c r="OH2">
        <v>2</v>
      </c>
      <c r="OJ2">
        <v>2</v>
      </c>
      <c r="OK2">
        <v>2</v>
      </c>
      <c r="OM2">
        <v>2</v>
      </c>
      <c r="OO2">
        <v>2</v>
      </c>
      <c r="OQ2">
        <v>1</v>
      </c>
      <c r="OR2">
        <v>7</v>
      </c>
      <c r="OS2">
        <v>1</v>
      </c>
      <c r="OT2">
        <v>85</v>
      </c>
      <c r="OU2">
        <v>4</v>
      </c>
      <c r="OV2">
        <v>1</v>
      </c>
      <c r="OW2">
        <v>10</v>
      </c>
      <c r="OX2">
        <v>1</v>
      </c>
      <c r="OY2">
        <v>1</v>
      </c>
      <c r="OZ2">
        <v>1</v>
      </c>
      <c r="PA2">
        <v>1</v>
      </c>
      <c r="PB2">
        <v>2</v>
      </c>
      <c r="PC2">
        <v>2</v>
      </c>
      <c r="PD2">
        <v>2</v>
      </c>
      <c r="PE2">
        <v>2</v>
      </c>
      <c r="PF2">
        <v>2</v>
      </c>
      <c r="PG2">
        <v>90</v>
      </c>
      <c r="PH2">
        <v>10</v>
      </c>
      <c r="PN2">
        <v>1</v>
      </c>
      <c r="PO2">
        <v>1</v>
      </c>
      <c r="PP2">
        <v>1</v>
      </c>
      <c r="PQ2">
        <v>2</v>
      </c>
      <c r="PR2">
        <v>2</v>
      </c>
      <c r="PS2">
        <v>2</v>
      </c>
      <c r="PT2">
        <v>2</v>
      </c>
      <c r="PU2">
        <v>2</v>
      </c>
      <c r="PV2">
        <v>1</v>
      </c>
      <c r="PW2">
        <v>2</v>
      </c>
      <c r="PX2">
        <v>2</v>
      </c>
      <c r="PY2">
        <v>1</v>
      </c>
      <c r="PZ2">
        <v>2</v>
      </c>
      <c r="QA2">
        <v>2</v>
      </c>
      <c r="QB2">
        <v>2</v>
      </c>
      <c r="QC2">
        <v>5</v>
      </c>
      <c r="QD2">
        <v>0</v>
      </c>
      <c r="QE2">
        <v>0</v>
      </c>
      <c r="QF2">
        <v>0</v>
      </c>
      <c r="QG2">
        <v>0</v>
      </c>
      <c r="QH2">
        <v>0</v>
      </c>
      <c r="QI2">
        <v>0</v>
      </c>
      <c r="QJ2">
        <v>9</v>
      </c>
      <c r="QK2">
        <v>9</v>
      </c>
      <c r="QL2">
        <v>9</v>
      </c>
      <c r="QM2">
        <v>9</v>
      </c>
      <c r="QN2">
        <v>0</v>
      </c>
      <c r="QO2">
        <v>0</v>
      </c>
      <c r="QP2">
        <v>1</v>
      </c>
      <c r="QQ2">
        <v>0</v>
      </c>
      <c r="QR2">
        <v>0</v>
      </c>
      <c r="QS2">
        <v>0</v>
      </c>
      <c r="QT2">
        <v>0</v>
      </c>
      <c r="QU2">
        <v>9</v>
      </c>
      <c r="QV2">
        <v>0</v>
      </c>
      <c r="QW2">
        <v>0</v>
      </c>
      <c r="QX2">
        <v>0</v>
      </c>
      <c r="QY2">
        <v>0</v>
      </c>
      <c r="QZ2">
        <v>0</v>
      </c>
      <c r="RA2">
        <v>0</v>
      </c>
      <c r="RB2">
        <v>0</v>
      </c>
      <c r="RC2">
        <v>0</v>
      </c>
      <c r="RD2">
        <v>0</v>
      </c>
      <c r="RE2">
        <v>0</v>
      </c>
      <c r="RF2">
        <v>0</v>
      </c>
      <c r="RG2">
        <v>0</v>
      </c>
      <c r="RH2">
        <v>0</v>
      </c>
      <c r="RI2">
        <v>0</v>
      </c>
      <c r="RJ2">
        <v>0</v>
      </c>
      <c r="RK2">
        <v>0</v>
      </c>
      <c r="RL2">
        <v>0</v>
      </c>
      <c r="RM2">
        <v>0</v>
      </c>
      <c r="RN2">
        <v>9</v>
      </c>
      <c r="RO2">
        <v>9</v>
      </c>
      <c r="RP2">
        <v>9</v>
      </c>
      <c r="RQ2">
        <v>9</v>
      </c>
      <c r="RR2">
        <v>9</v>
      </c>
      <c r="RS2">
        <v>9</v>
      </c>
      <c r="RT2">
        <v>9</v>
      </c>
      <c r="RU2">
        <v>9</v>
      </c>
      <c r="RV2">
        <v>9</v>
      </c>
      <c r="RW2">
        <v>9</v>
      </c>
      <c r="RX2">
        <v>9</v>
      </c>
      <c r="RY2">
        <v>0</v>
      </c>
      <c r="RZ2">
        <v>0</v>
      </c>
      <c r="SA2">
        <v>0</v>
      </c>
      <c r="SB2">
        <v>0</v>
      </c>
      <c r="SC2">
        <v>0</v>
      </c>
      <c r="SD2">
        <v>0</v>
      </c>
      <c r="SE2">
        <v>0</v>
      </c>
      <c r="SF2">
        <v>0</v>
      </c>
      <c r="SG2">
        <v>0</v>
      </c>
      <c r="SH2">
        <v>0</v>
      </c>
      <c r="SI2">
        <v>9</v>
      </c>
      <c r="SJ2">
        <v>0</v>
      </c>
      <c r="SK2">
        <v>0</v>
      </c>
      <c r="SL2">
        <v>0</v>
      </c>
      <c r="SM2">
        <v>0</v>
      </c>
      <c r="SN2">
        <v>0</v>
      </c>
      <c r="SO2">
        <v>0</v>
      </c>
      <c r="SP2">
        <v>9</v>
      </c>
      <c r="SQ2">
        <v>9</v>
      </c>
      <c r="SR2">
        <v>9</v>
      </c>
      <c r="SS2">
        <v>0</v>
      </c>
      <c r="ST2">
        <v>9</v>
      </c>
      <c r="SU2">
        <v>9</v>
      </c>
      <c r="SV2">
        <v>0</v>
      </c>
      <c r="SW2">
        <v>0</v>
      </c>
      <c r="SX2">
        <v>0</v>
      </c>
      <c r="SY2">
        <v>0</v>
      </c>
      <c r="SZ2">
        <v>0</v>
      </c>
      <c r="TA2">
        <v>1</v>
      </c>
      <c r="TB2">
        <v>0</v>
      </c>
      <c r="TC2">
        <v>0</v>
      </c>
      <c r="TD2">
        <v>0</v>
      </c>
      <c r="TE2">
        <v>0</v>
      </c>
      <c r="TF2">
        <v>0</v>
      </c>
      <c r="TG2">
        <v>0</v>
      </c>
      <c r="TH2">
        <v>0</v>
      </c>
      <c r="TI2">
        <v>0</v>
      </c>
      <c r="TJ2">
        <v>0</v>
      </c>
      <c r="TK2">
        <v>0</v>
      </c>
      <c r="TL2">
        <v>0</v>
      </c>
      <c r="TM2">
        <v>0</v>
      </c>
      <c r="TN2">
        <v>0</v>
      </c>
      <c r="TO2">
        <v>0</v>
      </c>
      <c r="TP2">
        <v>0</v>
      </c>
      <c r="TQ2">
        <v>0</v>
      </c>
      <c r="TR2">
        <v>0</v>
      </c>
      <c r="TS2">
        <v>0</v>
      </c>
      <c r="TT2">
        <v>0</v>
      </c>
      <c r="TU2">
        <v>0</v>
      </c>
      <c r="TV2">
        <v>0</v>
      </c>
      <c r="TW2">
        <v>0</v>
      </c>
      <c r="TX2">
        <v>0</v>
      </c>
      <c r="TY2">
        <v>0</v>
      </c>
      <c r="TZ2">
        <v>0</v>
      </c>
      <c r="UA2">
        <v>9</v>
      </c>
      <c r="UB2">
        <v>9</v>
      </c>
      <c r="UC2">
        <v>9</v>
      </c>
      <c r="UD2">
        <v>9</v>
      </c>
      <c r="UE2">
        <v>9</v>
      </c>
      <c r="UF2">
        <v>0</v>
      </c>
      <c r="UG2">
        <v>0</v>
      </c>
      <c r="UH2">
        <v>0</v>
      </c>
      <c r="UI2">
        <v>0</v>
      </c>
      <c r="UJ2">
        <v>0</v>
      </c>
      <c r="UK2">
        <v>9</v>
      </c>
      <c r="UL2">
        <v>9</v>
      </c>
      <c r="UM2">
        <v>9</v>
      </c>
      <c r="UN2">
        <v>9</v>
      </c>
      <c r="UO2">
        <v>9</v>
      </c>
      <c r="UP2">
        <v>0</v>
      </c>
      <c r="UQ2">
        <v>9</v>
      </c>
      <c r="UR2">
        <v>0</v>
      </c>
      <c r="US2">
        <v>0</v>
      </c>
      <c r="UT2">
        <v>0</v>
      </c>
      <c r="UU2">
        <v>0</v>
      </c>
      <c r="UV2">
        <v>0</v>
      </c>
      <c r="UW2">
        <v>0</v>
      </c>
      <c r="UX2">
        <v>0</v>
      </c>
      <c r="UY2">
        <v>9</v>
      </c>
      <c r="UZ2">
        <v>9</v>
      </c>
      <c r="VA2">
        <v>9</v>
      </c>
      <c r="VB2">
        <v>0</v>
      </c>
      <c r="VC2">
        <v>0</v>
      </c>
      <c r="VD2">
        <v>9</v>
      </c>
      <c r="VE2">
        <v>9</v>
      </c>
      <c r="VF2">
        <v>0</v>
      </c>
      <c r="VG2">
        <v>9</v>
      </c>
      <c r="VH2">
        <v>9</v>
      </c>
      <c r="VI2">
        <v>9</v>
      </c>
      <c r="VJ2">
        <v>9</v>
      </c>
      <c r="VK2">
        <v>9</v>
      </c>
      <c r="VL2">
        <v>9</v>
      </c>
      <c r="VM2">
        <v>9</v>
      </c>
      <c r="VN2">
        <v>9</v>
      </c>
      <c r="VO2">
        <v>9</v>
      </c>
      <c r="VP2">
        <v>9</v>
      </c>
      <c r="VQ2">
        <v>9</v>
      </c>
      <c r="VR2">
        <v>9</v>
      </c>
      <c r="VS2">
        <v>9</v>
      </c>
      <c r="VT2">
        <v>9</v>
      </c>
      <c r="VU2">
        <v>0</v>
      </c>
      <c r="VV2">
        <v>0</v>
      </c>
      <c r="VW2">
        <v>0</v>
      </c>
      <c r="VX2">
        <v>0</v>
      </c>
      <c r="VY2">
        <v>0</v>
      </c>
      <c r="VZ2">
        <v>0</v>
      </c>
      <c r="WA2">
        <v>0</v>
      </c>
      <c r="WB2">
        <v>0</v>
      </c>
      <c r="WC2">
        <v>0</v>
      </c>
      <c r="WD2">
        <v>0</v>
      </c>
      <c r="WE2">
        <v>0</v>
      </c>
      <c r="WF2">
        <v>0</v>
      </c>
      <c r="WG2">
        <v>0</v>
      </c>
      <c r="WH2">
        <v>0</v>
      </c>
      <c r="WI2">
        <v>0</v>
      </c>
      <c r="WJ2">
        <v>0</v>
      </c>
      <c r="WK2">
        <v>9</v>
      </c>
      <c r="WL2">
        <v>9</v>
      </c>
      <c r="WM2">
        <v>9</v>
      </c>
      <c r="WN2">
        <v>9</v>
      </c>
      <c r="WO2">
        <v>9</v>
      </c>
      <c r="WP2">
        <v>9</v>
      </c>
      <c r="WQ2">
        <v>9</v>
      </c>
      <c r="WR2">
        <v>9</v>
      </c>
      <c r="WS2">
        <v>0</v>
      </c>
      <c r="WT2">
        <v>0</v>
      </c>
      <c r="WU2">
        <v>0</v>
      </c>
      <c r="WV2">
        <v>0</v>
      </c>
      <c r="WW2">
        <v>0</v>
      </c>
      <c r="WX2">
        <v>0</v>
      </c>
      <c r="WY2">
        <v>0</v>
      </c>
      <c r="WZ2">
        <v>0</v>
      </c>
      <c r="XA2">
        <v>0</v>
      </c>
      <c r="XB2">
        <v>0</v>
      </c>
      <c r="XC2">
        <v>0</v>
      </c>
      <c r="XD2">
        <v>9</v>
      </c>
      <c r="XE2">
        <v>0</v>
      </c>
      <c r="XF2">
        <v>9</v>
      </c>
      <c r="XG2">
        <v>0</v>
      </c>
      <c r="XH2">
        <v>0</v>
      </c>
      <c r="XI2">
        <v>0</v>
      </c>
      <c r="XJ2">
        <v>0</v>
      </c>
      <c r="XK2">
        <v>0</v>
      </c>
      <c r="XL2">
        <v>0</v>
      </c>
      <c r="XM2">
        <v>0</v>
      </c>
      <c r="XN2">
        <v>0</v>
      </c>
      <c r="XO2">
        <v>0</v>
      </c>
      <c r="XP2">
        <v>9</v>
      </c>
      <c r="XQ2">
        <v>9</v>
      </c>
      <c r="XR2">
        <v>0</v>
      </c>
      <c r="XS2">
        <v>1</v>
      </c>
      <c r="XT2">
        <v>0</v>
      </c>
      <c r="XU2">
        <v>9</v>
      </c>
      <c r="XV2">
        <v>9</v>
      </c>
      <c r="XW2">
        <v>9</v>
      </c>
      <c r="XX2">
        <v>1</v>
      </c>
      <c r="XY2">
        <v>1</v>
      </c>
      <c r="XZ2">
        <v>9</v>
      </c>
      <c r="YA2">
        <v>0</v>
      </c>
      <c r="YB2">
        <v>0</v>
      </c>
      <c r="YC2">
        <v>0</v>
      </c>
      <c r="YD2">
        <v>9</v>
      </c>
      <c r="YE2">
        <v>0</v>
      </c>
      <c r="YF2">
        <v>0</v>
      </c>
      <c r="YG2">
        <v>0</v>
      </c>
      <c r="YH2">
        <v>0</v>
      </c>
      <c r="YI2">
        <v>0</v>
      </c>
      <c r="YJ2">
        <v>0</v>
      </c>
      <c r="YK2">
        <v>0</v>
      </c>
      <c r="YL2">
        <v>1</v>
      </c>
      <c r="YM2">
        <v>1</v>
      </c>
      <c r="YN2">
        <v>1</v>
      </c>
      <c r="YO2">
        <v>1</v>
      </c>
      <c r="YP2">
        <v>1</v>
      </c>
      <c r="YQ2">
        <v>1</v>
      </c>
      <c r="YR2">
        <v>1</v>
      </c>
      <c r="YS2">
        <v>0</v>
      </c>
      <c r="YT2">
        <v>0</v>
      </c>
      <c r="YU2">
        <v>0</v>
      </c>
      <c r="YV2">
        <v>0</v>
      </c>
      <c r="YW2">
        <v>0</v>
      </c>
      <c r="YX2">
        <v>0</v>
      </c>
      <c r="YY2">
        <v>0</v>
      </c>
      <c r="YZ2">
        <v>0</v>
      </c>
      <c r="ZA2">
        <v>0</v>
      </c>
      <c r="ZB2">
        <v>0</v>
      </c>
      <c r="ZC2">
        <v>0</v>
      </c>
      <c r="ZD2">
        <v>0</v>
      </c>
      <c r="ZE2">
        <v>0</v>
      </c>
      <c r="ZF2">
        <v>0</v>
      </c>
      <c r="ZG2">
        <v>0</v>
      </c>
      <c r="ZH2">
        <v>0</v>
      </c>
      <c r="ZI2">
        <v>0</v>
      </c>
      <c r="ZJ2">
        <v>0</v>
      </c>
      <c r="ZK2">
        <v>0</v>
      </c>
      <c r="ZL2">
        <v>0</v>
      </c>
      <c r="ZM2">
        <v>0</v>
      </c>
      <c r="ZN2">
        <v>0</v>
      </c>
      <c r="ZO2">
        <v>0</v>
      </c>
      <c r="ZP2">
        <v>0</v>
      </c>
      <c r="ZQ2">
        <v>0</v>
      </c>
      <c r="ZR2">
        <v>0</v>
      </c>
      <c r="ZS2">
        <v>0</v>
      </c>
      <c r="ZT2">
        <v>0</v>
      </c>
      <c r="ZU2">
        <v>9</v>
      </c>
      <c r="ZV2">
        <v>9</v>
      </c>
      <c r="ZW2">
        <v>9</v>
      </c>
      <c r="ZX2">
        <v>9</v>
      </c>
      <c r="ZY2">
        <v>9</v>
      </c>
      <c r="ZZ2">
        <v>0</v>
      </c>
      <c r="AAA2">
        <v>9</v>
      </c>
      <c r="AAB2">
        <v>9</v>
      </c>
      <c r="AAC2">
        <v>0</v>
      </c>
      <c r="AAD2">
        <v>0</v>
      </c>
      <c r="AAE2">
        <v>0</v>
      </c>
      <c r="AAF2">
        <v>0</v>
      </c>
      <c r="AAG2">
        <v>0</v>
      </c>
      <c r="AAH2">
        <v>9</v>
      </c>
      <c r="AAI2">
        <v>9</v>
      </c>
      <c r="AAJ2">
        <v>9</v>
      </c>
      <c r="AAK2">
        <v>9</v>
      </c>
      <c r="AAL2">
        <v>9</v>
      </c>
      <c r="AAM2">
        <v>0</v>
      </c>
      <c r="AAN2">
        <v>0</v>
      </c>
      <c r="AAO2">
        <v>0</v>
      </c>
      <c r="AAP2">
        <v>0</v>
      </c>
      <c r="AAQ2">
        <v>0</v>
      </c>
      <c r="AAR2">
        <v>9</v>
      </c>
      <c r="AAS2">
        <v>9</v>
      </c>
      <c r="AAT2">
        <v>9</v>
      </c>
      <c r="AAU2">
        <v>9</v>
      </c>
      <c r="AAV2">
        <v>9</v>
      </c>
      <c r="AAW2">
        <v>0</v>
      </c>
      <c r="AAX2">
        <v>0</v>
      </c>
      <c r="AAY2">
        <v>0</v>
      </c>
      <c r="AAZ2">
        <v>9</v>
      </c>
      <c r="ABA2">
        <v>9</v>
      </c>
      <c r="ABB2">
        <v>9</v>
      </c>
      <c r="ABC2">
        <v>9</v>
      </c>
      <c r="ABD2">
        <v>0</v>
      </c>
      <c r="ABE2">
        <v>0</v>
      </c>
      <c r="ABF2">
        <v>0</v>
      </c>
      <c r="ABG2">
        <v>0</v>
      </c>
      <c r="ABH2">
        <v>0</v>
      </c>
      <c r="ABI2">
        <v>0</v>
      </c>
      <c r="ABJ2">
        <v>9</v>
      </c>
      <c r="ABK2">
        <v>9</v>
      </c>
      <c r="ABL2">
        <v>0</v>
      </c>
      <c r="ABM2">
        <v>9</v>
      </c>
      <c r="ABN2">
        <v>9</v>
      </c>
      <c r="ABO2">
        <v>9</v>
      </c>
      <c r="ABP2">
        <v>9</v>
      </c>
      <c r="ABQ2">
        <v>0</v>
      </c>
      <c r="ABR2">
        <v>9</v>
      </c>
      <c r="ABS2">
        <v>9</v>
      </c>
      <c r="ABT2">
        <v>9</v>
      </c>
      <c r="ABU2">
        <v>9</v>
      </c>
      <c r="ABV2">
        <v>9</v>
      </c>
      <c r="ABW2">
        <v>9</v>
      </c>
      <c r="ABX2">
        <v>9</v>
      </c>
      <c r="ABY2">
        <v>0</v>
      </c>
      <c r="ABZ2">
        <v>9</v>
      </c>
      <c r="ACA2">
        <v>9</v>
      </c>
      <c r="ACB2">
        <v>9</v>
      </c>
      <c r="ACC2">
        <v>9</v>
      </c>
      <c r="ACD2">
        <v>9</v>
      </c>
      <c r="ACE2">
        <v>9</v>
      </c>
      <c r="ACF2">
        <v>9</v>
      </c>
      <c r="ACG2">
        <v>9</v>
      </c>
      <c r="ACH2">
        <v>9</v>
      </c>
      <c r="ACI2">
        <v>0</v>
      </c>
      <c r="ACJ2">
        <v>0</v>
      </c>
      <c r="ACK2">
        <v>9</v>
      </c>
      <c r="ACL2">
        <v>9</v>
      </c>
      <c r="ACM2">
        <v>9</v>
      </c>
      <c r="ACN2">
        <v>0</v>
      </c>
      <c r="ACO2">
        <v>0</v>
      </c>
      <c r="ACP2">
        <v>0</v>
      </c>
      <c r="ACQ2">
        <v>0</v>
      </c>
      <c r="ACR2">
        <v>0</v>
      </c>
      <c r="ACS2">
        <v>0</v>
      </c>
      <c r="ACT2">
        <v>0</v>
      </c>
      <c r="ACU2">
        <v>0</v>
      </c>
      <c r="ACV2">
        <v>0</v>
      </c>
      <c r="ACW2">
        <v>0</v>
      </c>
      <c r="ACX2">
        <v>1</v>
      </c>
      <c r="ACY2">
        <v>1</v>
      </c>
      <c r="ACZ2">
        <v>0</v>
      </c>
      <c r="ADA2">
        <v>0</v>
      </c>
      <c r="ADB2">
        <v>0</v>
      </c>
      <c r="ADC2">
        <v>9</v>
      </c>
      <c r="ADD2">
        <v>0</v>
      </c>
      <c r="ADE2">
        <v>9</v>
      </c>
      <c r="ADF2">
        <v>9</v>
      </c>
      <c r="ADG2">
        <v>9</v>
      </c>
      <c r="ADH2">
        <v>9</v>
      </c>
      <c r="ADI2">
        <v>9</v>
      </c>
      <c r="ADJ2">
        <v>0</v>
      </c>
      <c r="ADK2">
        <v>1</v>
      </c>
      <c r="ADL2">
        <v>0</v>
      </c>
      <c r="ADM2">
        <v>0</v>
      </c>
      <c r="ADN2">
        <v>0</v>
      </c>
      <c r="ADO2">
        <v>0</v>
      </c>
      <c r="ADP2">
        <v>1</v>
      </c>
      <c r="ADQ2">
        <v>0</v>
      </c>
      <c r="ADR2">
        <v>0</v>
      </c>
      <c r="ADS2">
        <v>1</v>
      </c>
      <c r="ADT2">
        <v>0</v>
      </c>
      <c r="ADU2">
        <v>0</v>
      </c>
      <c r="ADV2">
        <v>0</v>
      </c>
      <c r="ADW2">
        <v>0</v>
      </c>
      <c r="ADX2">
        <v>9</v>
      </c>
      <c r="ADY2">
        <v>0</v>
      </c>
      <c r="ADZ2">
        <v>0</v>
      </c>
      <c r="AEA2">
        <v>9</v>
      </c>
      <c r="AEB2">
        <v>0</v>
      </c>
      <c r="AEC2">
        <v>9</v>
      </c>
      <c r="AED2">
        <v>0</v>
      </c>
      <c r="AEE2">
        <v>9</v>
      </c>
      <c r="AEF2">
        <v>0</v>
      </c>
      <c r="AEG2">
        <v>0</v>
      </c>
      <c r="AEH2">
        <v>0</v>
      </c>
      <c r="AEI2">
        <v>0</v>
      </c>
      <c r="AEJ2">
        <v>0</v>
      </c>
      <c r="AEK2">
        <v>0</v>
      </c>
      <c r="AEL2">
        <v>0</v>
      </c>
      <c r="AEM2">
        <v>0</v>
      </c>
      <c r="AEN2">
        <v>0</v>
      </c>
      <c r="AEO2">
        <v>0</v>
      </c>
      <c r="AEP2">
        <v>0</v>
      </c>
      <c r="AEQ2">
        <v>0</v>
      </c>
      <c r="AER2">
        <v>0</v>
      </c>
      <c r="AES2">
        <v>0</v>
      </c>
      <c r="AET2">
        <v>0</v>
      </c>
      <c r="AEU2">
        <v>0</v>
      </c>
      <c r="AEV2">
        <v>0</v>
      </c>
      <c r="AEW2">
        <v>0</v>
      </c>
      <c r="AEX2">
        <v>9</v>
      </c>
      <c r="AEY2">
        <v>9</v>
      </c>
      <c r="AEZ2">
        <v>9</v>
      </c>
      <c r="AFA2">
        <v>9</v>
      </c>
      <c r="AFB2">
        <v>9</v>
      </c>
      <c r="AFC2">
        <v>0</v>
      </c>
      <c r="AFD2">
        <v>0</v>
      </c>
      <c r="AFE2">
        <v>0</v>
      </c>
      <c r="AFF2">
        <v>0</v>
      </c>
      <c r="AFG2">
        <v>0</v>
      </c>
      <c r="AFH2">
        <v>0</v>
      </c>
      <c r="AFI2">
        <v>0</v>
      </c>
      <c r="AFJ2">
        <v>0</v>
      </c>
      <c r="AFK2">
        <v>0</v>
      </c>
      <c r="AFL2">
        <v>0</v>
      </c>
      <c r="AFM2">
        <v>0</v>
      </c>
      <c r="AFN2">
        <v>0</v>
      </c>
      <c r="AFO2">
        <v>0</v>
      </c>
      <c r="AFP2">
        <v>0</v>
      </c>
      <c r="AFQ2">
        <v>0</v>
      </c>
      <c r="AFR2">
        <v>0</v>
      </c>
      <c r="AFS2">
        <v>124.45202455</v>
      </c>
      <c r="AFT2">
        <v>122.77640749</v>
      </c>
      <c r="AFU2">
        <v>128.07360668000001</v>
      </c>
      <c r="AFV2">
        <v>130.94507425</v>
      </c>
      <c r="AFW2">
        <v>124.61076498</v>
      </c>
      <c r="AFX2">
        <v>125.0280619</v>
      </c>
      <c r="AFY2">
        <v>123.10563492999999</v>
      </c>
      <c r="AFZ2">
        <v>119.15131694999999</v>
      </c>
      <c r="AGA2">
        <v>130.77358104000001</v>
      </c>
      <c r="AGB2">
        <v>126.31792391</v>
      </c>
      <c r="AGC2">
        <v>125.30874133</v>
      </c>
      <c r="AGD2">
        <v>122.97803426</v>
      </c>
      <c r="AGE2">
        <v>129.30196407</v>
      </c>
      <c r="AGF2">
        <v>122.73865385000001</v>
      </c>
      <c r="AGG2">
        <v>132.64742358000001</v>
      </c>
      <c r="AGH2">
        <v>128.28724690000001</v>
      </c>
      <c r="AGI2">
        <v>125.69458582999999</v>
      </c>
      <c r="AGJ2">
        <v>127.15987649</v>
      </c>
      <c r="AGK2">
        <v>123.61811344</v>
      </c>
      <c r="AGL2">
        <v>124.28063945</v>
      </c>
      <c r="AGM2">
        <v>121.3604373</v>
      </c>
      <c r="AGN2">
        <v>124.45202455</v>
      </c>
      <c r="AGO2">
        <v>124.45202455</v>
      </c>
      <c r="AGP2">
        <v>124.45202455</v>
      </c>
      <c r="AGQ2">
        <v>124.45202455</v>
      </c>
      <c r="AGR2">
        <v>124.45202455</v>
      </c>
      <c r="AGS2">
        <v>124.45202455</v>
      </c>
      <c r="AGT2">
        <v>124.45202455</v>
      </c>
      <c r="AGU2">
        <v>124.45202455</v>
      </c>
      <c r="AGV2">
        <v>124.45202455</v>
      </c>
      <c r="AGW2">
        <v>124.45202455</v>
      </c>
      <c r="AGX2">
        <v>124.45202455</v>
      </c>
      <c r="AGY2">
        <v>124.45202455</v>
      </c>
      <c r="AGZ2">
        <v>124.45202455</v>
      </c>
      <c r="AHA2">
        <v>124.45202455</v>
      </c>
      <c r="AHB2">
        <v>124.45202455</v>
      </c>
      <c r="AHC2">
        <v>124.45202455</v>
      </c>
      <c r="AHD2">
        <v>124.45202455</v>
      </c>
      <c r="AHE2">
        <v>124.45202455</v>
      </c>
      <c r="AHF2">
        <v>124.45202455</v>
      </c>
      <c r="AHG2">
        <v>124.45202455</v>
      </c>
      <c r="AHH2">
        <v>124.45202455</v>
      </c>
      <c r="AHI2">
        <v>124.45202455</v>
      </c>
      <c r="AHJ2">
        <v>124.45202455</v>
      </c>
      <c r="AHK2">
        <v>124.45202455</v>
      </c>
      <c r="AHL2">
        <v>124.45202455</v>
      </c>
      <c r="AHM2">
        <v>124.45202455</v>
      </c>
      <c r="AHN2">
        <v>124.45202455</v>
      </c>
      <c r="AHO2">
        <v>124.45202455</v>
      </c>
      <c r="AHP2">
        <v>124.45202455</v>
      </c>
      <c r="AHQ2">
        <v>124.45202455</v>
      </c>
      <c r="AHR2">
        <v>124.45202455</v>
      </c>
      <c r="AHS2">
        <v>124.45202455</v>
      </c>
      <c r="AHT2">
        <v>124.45202455</v>
      </c>
      <c r="AHU2">
        <v>124.45202455</v>
      </c>
      <c r="AHV2">
        <v>124.45202455</v>
      </c>
      <c r="AHW2">
        <v>124.45202455</v>
      </c>
      <c r="AHX2">
        <v>124.45202455</v>
      </c>
      <c r="AHY2">
        <v>124.45202455</v>
      </c>
      <c r="AHZ2">
        <v>124.45202455</v>
      </c>
      <c r="AIA2">
        <v>124.45202455</v>
      </c>
      <c r="AIB2">
        <v>124.45202455</v>
      </c>
      <c r="AIC2">
        <v>124.45202455</v>
      </c>
      <c r="AID2">
        <v>124.45202455</v>
      </c>
      <c r="AIE2">
        <v>124.45202455</v>
      </c>
      <c r="AIF2">
        <v>124.45202455</v>
      </c>
      <c r="AIG2">
        <v>124.45202455</v>
      </c>
      <c r="AIH2">
        <v>124.45202455</v>
      </c>
      <c r="AII2">
        <v>124.45202455</v>
      </c>
      <c r="AIJ2">
        <v>124.45202455</v>
      </c>
      <c r="AIK2">
        <v>124.45202455</v>
      </c>
      <c r="AIL2">
        <v>124.45202455</v>
      </c>
      <c r="AIM2">
        <v>124.45202455</v>
      </c>
      <c r="AIN2">
        <v>124.45202455</v>
      </c>
      <c r="AIO2">
        <v>124.45202455</v>
      </c>
      <c r="AIP2">
        <v>124.45202455</v>
      </c>
      <c r="AIQ2">
        <v>124.45202455</v>
      </c>
      <c r="AIR2">
        <v>124.45202455</v>
      </c>
      <c r="AIS2">
        <v>124.45202455</v>
      </c>
      <c r="AIT2">
        <v>124.45202455</v>
      </c>
      <c r="AIU2">
        <v>124.45202455</v>
      </c>
      <c r="AIV2">
        <v>124.45202455</v>
      </c>
      <c r="AIW2">
        <v>124.45202455</v>
      </c>
      <c r="AIX2">
        <v>124.45202455</v>
      </c>
      <c r="AIY2">
        <v>124.45202455</v>
      </c>
      <c r="AIZ2">
        <v>124.45202455</v>
      </c>
      <c r="AJA2">
        <v>124.45202455</v>
      </c>
      <c r="AJB2">
        <v>124.45202455</v>
      </c>
      <c r="AJC2">
        <v>124.45202455</v>
      </c>
      <c r="AJD2">
        <v>124.45202455</v>
      </c>
      <c r="AJE2">
        <v>124.45202455</v>
      </c>
      <c r="AJF2">
        <v>124.45202455</v>
      </c>
      <c r="AJG2">
        <v>124.45202455</v>
      </c>
      <c r="AJH2">
        <v>124.45202455</v>
      </c>
      <c r="AJI2">
        <v>124.45202455</v>
      </c>
      <c r="AJJ2">
        <v>124.45202455</v>
      </c>
      <c r="AJK2">
        <v>124.45202455</v>
      </c>
      <c r="AJL2">
        <v>121.86328469999999</v>
      </c>
      <c r="AJM2">
        <v>124.45202455</v>
      </c>
      <c r="AJN2">
        <v>119.80200721999999</v>
      </c>
      <c r="AJO2">
        <v>124.45202455</v>
      </c>
      <c r="AJP2">
        <v>124.45202455</v>
      </c>
      <c r="AJQ2">
        <v>124.45202455</v>
      </c>
      <c r="AJR2">
        <v>124.45202455</v>
      </c>
      <c r="AJS2">
        <v>246.70797605999999</v>
      </c>
      <c r="AJT2">
        <v>124.45202455</v>
      </c>
      <c r="AJU2">
        <v>124.45202455</v>
      </c>
      <c r="AJV2">
        <v>124.45202455</v>
      </c>
      <c r="AJW2">
        <v>124.45202455</v>
      </c>
      <c r="AJX2">
        <v>121.66503138</v>
      </c>
      <c r="AJY2">
        <v>124.45202455</v>
      </c>
      <c r="AJZ2">
        <v>124.45202455</v>
      </c>
      <c r="AKA2">
        <v>124.45202455</v>
      </c>
      <c r="AKB2">
        <v>124.45202455</v>
      </c>
      <c r="AKC2">
        <v>124.45202455</v>
      </c>
      <c r="AKD2">
        <v>124.45202455</v>
      </c>
      <c r="AKE2">
        <v>124.45202455</v>
      </c>
      <c r="AKF2">
        <v>124.45202455</v>
      </c>
      <c r="AKG2">
        <v>124.45202455</v>
      </c>
      <c r="AKH2">
        <v>124.45202455</v>
      </c>
      <c r="AKI2">
        <v>124.45202455</v>
      </c>
      <c r="AKJ2">
        <v>124.45202455</v>
      </c>
      <c r="AKK2">
        <v>124.45202455</v>
      </c>
      <c r="AKL2">
        <v>124.45202455</v>
      </c>
      <c r="AKM2">
        <v>124.45202455</v>
      </c>
      <c r="AKN2">
        <v>124.45202455</v>
      </c>
      <c r="AKO2">
        <v>124.45202455</v>
      </c>
      <c r="AKP2">
        <v>124.45202455</v>
      </c>
      <c r="AKQ2">
        <v>124.45202455</v>
      </c>
      <c r="AKR2">
        <v>124.45202455</v>
      </c>
      <c r="AKS2">
        <v>124.45202455</v>
      </c>
      <c r="AKT2">
        <v>124.45202455</v>
      </c>
      <c r="AKU2">
        <v>124.45202455</v>
      </c>
      <c r="AKV2">
        <v>124.45202455</v>
      </c>
      <c r="AKW2">
        <v>124.45202455</v>
      </c>
      <c r="AKX2">
        <v>124.45202455</v>
      </c>
      <c r="AKY2">
        <v>124.45202455</v>
      </c>
      <c r="AKZ2">
        <v>124.45202455</v>
      </c>
      <c r="ALA2">
        <v>124.45202455</v>
      </c>
      <c r="ALB2">
        <v>124.45202455</v>
      </c>
      <c r="ALC2">
        <v>124.45202455</v>
      </c>
      <c r="ALD2">
        <v>124.45202455</v>
      </c>
      <c r="ALE2">
        <v>124.45202455</v>
      </c>
      <c r="ALF2">
        <v>124.45202455</v>
      </c>
      <c r="ALG2">
        <v>124.45202455</v>
      </c>
      <c r="ALH2">
        <v>124.45202455</v>
      </c>
      <c r="ALI2">
        <v>124.45202455</v>
      </c>
      <c r="ALJ2">
        <v>124.45202455</v>
      </c>
      <c r="ALK2">
        <v>124.45202455</v>
      </c>
      <c r="ALL2">
        <v>124.45202455</v>
      </c>
      <c r="ALM2">
        <v>124.45202455</v>
      </c>
      <c r="ALN2">
        <v>124.45202455</v>
      </c>
      <c r="ALO2">
        <v>124.45202455</v>
      </c>
      <c r="ALP2">
        <v>124.45202455</v>
      </c>
      <c r="ALQ2">
        <v>124.45202455</v>
      </c>
      <c r="ALR2">
        <v>124.45202455</v>
      </c>
      <c r="ALS2">
        <v>124.45202455</v>
      </c>
      <c r="ALT2">
        <v>124.45202455</v>
      </c>
      <c r="ALU2">
        <v>124.45202455</v>
      </c>
      <c r="ALV2">
        <v>124.45202455</v>
      </c>
      <c r="ALW2">
        <v>124.45202455</v>
      </c>
      <c r="ALX2">
        <v>124.45202455</v>
      </c>
      <c r="ALY2">
        <v>124.45202455</v>
      </c>
      <c r="ALZ2">
        <v>124.45202455</v>
      </c>
      <c r="AMA2">
        <v>124.45202455</v>
      </c>
      <c r="AMB2">
        <v>124.45202455</v>
      </c>
      <c r="AMC2">
        <v>124.45202455</v>
      </c>
      <c r="AMD2">
        <v>124.45202455</v>
      </c>
      <c r="AME2">
        <v>124.45202455</v>
      </c>
      <c r="AMF2">
        <v>124.45202455</v>
      </c>
      <c r="AMG2">
        <v>124.45202455</v>
      </c>
      <c r="AMH2">
        <v>124.45202455</v>
      </c>
      <c r="AMI2">
        <v>124.45202455</v>
      </c>
      <c r="AMJ2">
        <v>124.45202455</v>
      </c>
      <c r="AMK2">
        <v>124.45202455</v>
      </c>
      <c r="AML2">
        <v>124.45202455</v>
      </c>
      <c r="AMM2">
        <v>124.45202455</v>
      </c>
      <c r="AMN2">
        <v>124.45202455</v>
      </c>
      <c r="AMO2">
        <v>124.45202455</v>
      </c>
      <c r="AMP2">
        <v>124.45202455</v>
      </c>
      <c r="AMQ2">
        <v>124.45202455</v>
      </c>
      <c r="AMR2">
        <v>124.45202455</v>
      </c>
      <c r="AMS2">
        <v>124.45202455</v>
      </c>
      <c r="AMT2">
        <v>124.45202455</v>
      </c>
      <c r="AMU2">
        <v>124.45202455</v>
      </c>
      <c r="AMV2">
        <v>124.45202455</v>
      </c>
      <c r="AMW2">
        <v>124.45202455</v>
      </c>
      <c r="AMX2">
        <v>124.45202455</v>
      </c>
      <c r="AMY2">
        <v>124.45202455</v>
      </c>
      <c r="AMZ2">
        <v>124.45202455</v>
      </c>
      <c r="ANA2">
        <v>124.45202455</v>
      </c>
      <c r="ANB2">
        <v>124.45202455</v>
      </c>
      <c r="ANC2">
        <v>124.45202455</v>
      </c>
      <c r="AND2">
        <v>124.45202455</v>
      </c>
      <c r="ANE2">
        <v>124.45202455</v>
      </c>
      <c r="ANF2">
        <v>124.45202455</v>
      </c>
      <c r="ANG2">
        <v>124.45202455</v>
      </c>
      <c r="ANH2">
        <v>124.45202455</v>
      </c>
      <c r="ANI2">
        <v>5752</v>
      </c>
      <c r="ANJ2">
        <v>611</v>
      </c>
      <c r="ANK2">
        <v>1</v>
      </c>
      <c r="ANL2">
        <v>19578541</v>
      </c>
      <c r="ANM2">
        <v>547032</v>
      </c>
      <c r="ANN2">
        <v>2686105</v>
      </c>
      <c r="ANO2">
        <v>9164990</v>
      </c>
      <c r="ANP2">
        <v>284938</v>
      </c>
      <c r="ANQ2">
        <v>514</v>
      </c>
      <c r="ANR2">
        <v>52685</v>
      </c>
      <c r="ANS2">
        <v>1666</v>
      </c>
      <c r="ANT2">
        <v>1432</v>
      </c>
      <c r="ANU2">
        <v>196866</v>
      </c>
      <c r="ANV2">
        <v>4877</v>
      </c>
      <c r="ANW2">
        <v>1</v>
      </c>
      <c r="ANX2">
        <v>1</v>
      </c>
      <c r="ANY2">
        <v>2</v>
      </c>
      <c r="ANZ2">
        <v>2</v>
      </c>
      <c r="AOA2">
        <v>2</v>
      </c>
      <c r="AOB2">
        <v>1</v>
      </c>
      <c r="AOC2">
        <v>2</v>
      </c>
      <c r="AOD2">
        <v>2</v>
      </c>
      <c r="AOE2">
        <v>10164</v>
      </c>
      <c r="AOF2">
        <v>10164000</v>
      </c>
      <c r="AOG2">
        <v>255551</v>
      </c>
      <c r="AOH2">
        <v>2</v>
      </c>
      <c r="AOI2">
        <v>3</v>
      </c>
      <c r="AOJ2">
        <v>0</v>
      </c>
      <c r="AOK2">
        <v>0</v>
      </c>
      <c r="AOL2">
        <v>0</v>
      </c>
      <c r="AOM2">
        <v>0</v>
      </c>
      <c r="AON2">
        <v>2</v>
      </c>
      <c r="AOO2">
        <v>3</v>
      </c>
      <c r="AOP2">
        <v>0</v>
      </c>
      <c r="AOQ2">
        <v>0</v>
      </c>
      <c r="AOR2">
        <v>9781808</v>
      </c>
      <c r="AOS2">
        <v>415852</v>
      </c>
      <c r="AOT2">
        <v>588269</v>
      </c>
      <c r="AOU2">
        <v>447375</v>
      </c>
      <c r="AOV2">
        <v>1052268</v>
      </c>
      <c r="AOW2">
        <v>0</v>
      </c>
      <c r="AOX2">
        <v>4878472</v>
      </c>
      <c r="AOY2">
        <v>40893</v>
      </c>
      <c r="AOZ2">
        <v>717198</v>
      </c>
      <c r="APA2">
        <v>1656406</v>
      </c>
      <c r="APB2">
        <v>65183</v>
      </c>
      <c r="APC2">
        <v>415852</v>
      </c>
      <c r="APD2">
        <v>588269</v>
      </c>
      <c r="APE2">
        <v>0</v>
      </c>
      <c r="APF2">
        <v>1052268</v>
      </c>
      <c r="APG2">
        <v>0</v>
      </c>
      <c r="APH2">
        <v>4878472</v>
      </c>
      <c r="API2">
        <v>40893</v>
      </c>
      <c r="APJ2">
        <v>717198</v>
      </c>
      <c r="APK2">
        <v>1406855</v>
      </c>
      <c r="APL2">
        <v>0</v>
      </c>
      <c r="APM2">
        <v>0</v>
      </c>
      <c r="APN2">
        <v>0</v>
      </c>
      <c r="APO2">
        <v>0</v>
      </c>
      <c r="APP2">
        <v>52685</v>
      </c>
      <c r="APQ2">
        <v>0</v>
      </c>
      <c r="APR2">
        <v>0</v>
      </c>
      <c r="APS2">
        <v>0</v>
      </c>
      <c r="APT2">
        <v>0</v>
      </c>
      <c r="APU2">
        <v>196866</v>
      </c>
      <c r="APV2">
        <v>9716625</v>
      </c>
      <c r="APW2">
        <v>0</v>
      </c>
      <c r="APX2">
        <v>447375</v>
      </c>
      <c r="APY2">
        <v>0</v>
      </c>
      <c r="APZ2">
        <v>0</v>
      </c>
      <c r="AQA2">
        <v>1</v>
      </c>
    </row>
    <row r="3" spans="1:1119" x14ac:dyDescent="0.25">
      <c r="A3">
        <v>103</v>
      </c>
      <c r="B3">
        <v>4</v>
      </c>
      <c r="C3">
        <v>9</v>
      </c>
      <c r="D3">
        <v>4</v>
      </c>
      <c r="E3">
        <v>1</v>
      </c>
      <c r="F3">
        <v>128000</v>
      </c>
      <c r="G3">
        <v>7</v>
      </c>
      <c r="H3">
        <v>1</v>
      </c>
      <c r="I3">
        <v>1</v>
      </c>
      <c r="J3">
        <v>2</v>
      </c>
      <c r="K3">
        <v>1</v>
      </c>
      <c r="L3">
        <v>2</v>
      </c>
      <c r="M3">
        <v>3</v>
      </c>
      <c r="N3">
        <v>1</v>
      </c>
      <c r="P3">
        <v>4</v>
      </c>
      <c r="Q3">
        <v>1</v>
      </c>
      <c r="R3">
        <v>11</v>
      </c>
      <c r="S3">
        <v>2</v>
      </c>
      <c r="T3">
        <v>1</v>
      </c>
      <c r="U3">
        <v>5</v>
      </c>
      <c r="V3">
        <v>2</v>
      </c>
      <c r="X3">
        <v>1998</v>
      </c>
      <c r="Y3">
        <v>7</v>
      </c>
      <c r="AA3">
        <v>1</v>
      </c>
      <c r="AB3">
        <v>2</v>
      </c>
      <c r="AC3">
        <v>2</v>
      </c>
      <c r="AD3">
        <v>1</v>
      </c>
      <c r="AE3">
        <v>1</v>
      </c>
      <c r="AF3">
        <v>2</v>
      </c>
      <c r="AG3">
        <v>2</v>
      </c>
      <c r="AH3">
        <v>2</v>
      </c>
      <c r="AI3">
        <v>1</v>
      </c>
      <c r="AJ3">
        <v>2</v>
      </c>
      <c r="AK3">
        <v>2</v>
      </c>
      <c r="AL3">
        <v>1</v>
      </c>
      <c r="AM3">
        <v>2</v>
      </c>
      <c r="AN3">
        <v>1</v>
      </c>
      <c r="AO3">
        <v>2</v>
      </c>
      <c r="AP3">
        <v>2</v>
      </c>
      <c r="AQ3">
        <v>2</v>
      </c>
      <c r="AR3">
        <v>11</v>
      </c>
      <c r="AS3">
        <v>28</v>
      </c>
      <c r="AU3">
        <v>50</v>
      </c>
      <c r="AV3">
        <v>50</v>
      </c>
      <c r="AX3">
        <v>8</v>
      </c>
      <c r="BA3">
        <v>1</v>
      </c>
      <c r="BB3">
        <v>3</v>
      </c>
      <c r="BC3">
        <v>2</v>
      </c>
      <c r="BL3">
        <v>1</v>
      </c>
      <c r="BM3">
        <v>2</v>
      </c>
      <c r="BN3">
        <v>4</v>
      </c>
      <c r="BP3">
        <v>2</v>
      </c>
      <c r="BV3">
        <v>2</v>
      </c>
      <c r="BX3">
        <v>1</v>
      </c>
      <c r="BY3">
        <v>2</v>
      </c>
      <c r="BZ3">
        <v>3</v>
      </c>
      <c r="CA3">
        <v>2</v>
      </c>
      <c r="CB3">
        <v>1</v>
      </c>
      <c r="CC3">
        <v>1</v>
      </c>
      <c r="CG3">
        <v>12</v>
      </c>
      <c r="CJ3">
        <v>1</v>
      </c>
      <c r="CK3">
        <v>1</v>
      </c>
      <c r="CL3">
        <v>1</v>
      </c>
      <c r="CM3">
        <v>168</v>
      </c>
      <c r="CN3">
        <v>7</v>
      </c>
      <c r="CO3">
        <v>450</v>
      </c>
      <c r="CP3">
        <v>8</v>
      </c>
      <c r="CQ3">
        <v>1</v>
      </c>
      <c r="CR3">
        <v>2</v>
      </c>
      <c r="CS3">
        <v>1</v>
      </c>
      <c r="CT3">
        <v>1</v>
      </c>
      <c r="CU3">
        <v>2</v>
      </c>
      <c r="CV3">
        <v>2</v>
      </c>
      <c r="CW3">
        <v>1</v>
      </c>
      <c r="CX3">
        <v>1</v>
      </c>
      <c r="CZ3">
        <v>1</v>
      </c>
      <c r="DA3">
        <v>1</v>
      </c>
      <c r="DB3">
        <v>1</v>
      </c>
      <c r="DC3">
        <v>2</v>
      </c>
      <c r="DD3">
        <v>2</v>
      </c>
      <c r="DE3">
        <v>2</v>
      </c>
      <c r="DF3">
        <v>2</v>
      </c>
      <c r="DG3">
        <v>2</v>
      </c>
      <c r="DH3">
        <v>2</v>
      </c>
      <c r="DI3">
        <v>2</v>
      </c>
      <c r="DJ3">
        <v>2</v>
      </c>
      <c r="DK3">
        <v>2</v>
      </c>
      <c r="DL3">
        <v>2</v>
      </c>
      <c r="DM3">
        <v>1</v>
      </c>
      <c r="DN3">
        <v>2</v>
      </c>
      <c r="DV3">
        <v>2</v>
      </c>
      <c r="DW3">
        <v>2</v>
      </c>
      <c r="DX3">
        <v>2</v>
      </c>
      <c r="EF3">
        <v>100</v>
      </c>
      <c r="EH3">
        <v>2</v>
      </c>
      <c r="EI3">
        <v>2</v>
      </c>
      <c r="EJ3">
        <v>1</v>
      </c>
      <c r="EK3">
        <v>2</v>
      </c>
      <c r="EL3">
        <v>2</v>
      </c>
      <c r="EM3">
        <v>2</v>
      </c>
      <c r="EN3">
        <v>2</v>
      </c>
      <c r="EQ3">
        <v>100</v>
      </c>
      <c r="EV3">
        <v>3</v>
      </c>
      <c r="FD3">
        <v>2</v>
      </c>
      <c r="FE3">
        <v>2</v>
      </c>
      <c r="FF3">
        <v>2</v>
      </c>
      <c r="FG3">
        <v>2</v>
      </c>
      <c r="FH3">
        <v>1</v>
      </c>
      <c r="FI3">
        <v>2</v>
      </c>
      <c r="FJ3">
        <v>2</v>
      </c>
      <c r="GL3">
        <v>2</v>
      </c>
      <c r="GM3">
        <v>1</v>
      </c>
      <c r="GN3">
        <v>2</v>
      </c>
      <c r="GO3">
        <v>2</v>
      </c>
      <c r="GP3">
        <v>2</v>
      </c>
      <c r="GQ3">
        <v>2</v>
      </c>
      <c r="GR3">
        <v>1</v>
      </c>
      <c r="GS3">
        <v>2</v>
      </c>
      <c r="GT3">
        <v>2</v>
      </c>
      <c r="GZ3">
        <v>100</v>
      </c>
      <c r="HA3">
        <v>2</v>
      </c>
      <c r="HB3">
        <v>2</v>
      </c>
      <c r="HC3">
        <v>1</v>
      </c>
      <c r="HD3">
        <v>2</v>
      </c>
      <c r="HE3">
        <v>2</v>
      </c>
      <c r="HF3">
        <v>2</v>
      </c>
      <c r="HG3">
        <v>2</v>
      </c>
      <c r="HH3">
        <v>2</v>
      </c>
      <c r="HK3">
        <v>100</v>
      </c>
      <c r="HQ3">
        <v>3</v>
      </c>
      <c r="HT3">
        <v>2</v>
      </c>
      <c r="HU3">
        <v>1</v>
      </c>
      <c r="HV3">
        <v>2</v>
      </c>
      <c r="HX3">
        <v>1</v>
      </c>
      <c r="HY3">
        <v>2</v>
      </c>
      <c r="HZ3">
        <v>2</v>
      </c>
      <c r="IA3">
        <v>2</v>
      </c>
      <c r="IB3">
        <v>2</v>
      </c>
      <c r="IC3">
        <v>2</v>
      </c>
      <c r="ID3">
        <v>2</v>
      </c>
      <c r="IU3">
        <v>2</v>
      </c>
      <c r="IV3">
        <v>1</v>
      </c>
      <c r="IW3">
        <v>2</v>
      </c>
      <c r="IX3">
        <v>2</v>
      </c>
      <c r="IY3">
        <v>2</v>
      </c>
      <c r="IZ3">
        <v>2</v>
      </c>
      <c r="JA3">
        <v>1</v>
      </c>
      <c r="JB3">
        <v>2</v>
      </c>
      <c r="JD3">
        <v>2</v>
      </c>
      <c r="JF3">
        <v>1</v>
      </c>
      <c r="JG3">
        <v>1</v>
      </c>
      <c r="JH3">
        <v>1</v>
      </c>
      <c r="JI3">
        <v>2</v>
      </c>
      <c r="JJ3">
        <v>1</v>
      </c>
      <c r="JK3">
        <v>2</v>
      </c>
      <c r="JS3">
        <v>1</v>
      </c>
      <c r="JV3">
        <v>2</v>
      </c>
      <c r="JW3">
        <v>2</v>
      </c>
      <c r="JX3">
        <v>2</v>
      </c>
      <c r="KF3">
        <v>2</v>
      </c>
      <c r="KG3">
        <v>2</v>
      </c>
      <c r="KH3">
        <v>2</v>
      </c>
      <c r="KP3">
        <v>2</v>
      </c>
      <c r="KQ3">
        <v>1</v>
      </c>
      <c r="KW3">
        <v>2</v>
      </c>
      <c r="KX3">
        <v>2</v>
      </c>
      <c r="KY3">
        <v>2</v>
      </c>
      <c r="KZ3">
        <v>2</v>
      </c>
      <c r="LA3">
        <v>2</v>
      </c>
      <c r="LB3">
        <v>1</v>
      </c>
      <c r="LE3">
        <v>2</v>
      </c>
      <c r="LF3">
        <v>2</v>
      </c>
      <c r="LO3">
        <v>1</v>
      </c>
      <c r="LP3">
        <v>2</v>
      </c>
      <c r="LQ3">
        <v>2</v>
      </c>
      <c r="LR3">
        <v>2</v>
      </c>
      <c r="LT3">
        <v>1</v>
      </c>
      <c r="MA3">
        <v>1</v>
      </c>
      <c r="MB3">
        <v>2</v>
      </c>
      <c r="MJ3">
        <v>2</v>
      </c>
      <c r="MT3">
        <v>1</v>
      </c>
      <c r="MU3">
        <v>2</v>
      </c>
      <c r="MY3">
        <v>1</v>
      </c>
      <c r="MZ3">
        <v>1</v>
      </c>
      <c r="NA3">
        <v>1</v>
      </c>
      <c r="NB3">
        <v>1</v>
      </c>
      <c r="NC3">
        <v>1</v>
      </c>
      <c r="ND3">
        <v>2</v>
      </c>
      <c r="NE3">
        <v>2</v>
      </c>
      <c r="NF3">
        <v>1</v>
      </c>
      <c r="NG3">
        <v>2</v>
      </c>
      <c r="NH3">
        <v>2</v>
      </c>
      <c r="NI3">
        <v>30</v>
      </c>
      <c r="NJ3">
        <v>15</v>
      </c>
      <c r="NK3">
        <v>1</v>
      </c>
      <c r="NN3">
        <v>1</v>
      </c>
      <c r="NU3">
        <v>1</v>
      </c>
      <c r="NV3">
        <v>450</v>
      </c>
      <c r="NW3">
        <v>7</v>
      </c>
      <c r="NX3">
        <v>1</v>
      </c>
      <c r="NY3">
        <v>3</v>
      </c>
      <c r="NZ3">
        <v>1</v>
      </c>
      <c r="OA3">
        <v>300</v>
      </c>
      <c r="OB3">
        <v>7</v>
      </c>
      <c r="OC3">
        <v>40</v>
      </c>
      <c r="OD3">
        <v>2</v>
      </c>
      <c r="OE3">
        <v>1</v>
      </c>
      <c r="OF3">
        <v>30</v>
      </c>
      <c r="OG3">
        <v>4</v>
      </c>
      <c r="OH3">
        <v>1</v>
      </c>
      <c r="OI3">
        <v>2</v>
      </c>
      <c r="OJ3">
        <v>2</v>
      </c>
      <c r="OK3">
        <v>2</v>
      </c>
      <c r="OM3">
        <v>1</v>
      </c>
      <c r="ON3">
        <v>34</v>
      </c>
      <c r="OO3">
        <v>2</v>
      </c>
      <c r="OQ3">
        <v>1</v>
      </c>
      <c r="OR3">
        <v>12</v>
      </c>
      <c r="OS3">
        <v>1</v>
      </c>
      <c r="OT3">
        <v>100</v>
      </c>
      <c r="OU3">
        <v>4</v>
      </c>
      <c r="OV3">
        <v>1</v>
      </c>
      <c r="OW3">
        <v>50</v>
      </c>
      <c r="OX3">
        <v>2</v>
      </c>
      <c r="OY3">
        <v>1</v>
      </c>
      <c r="OZ3">
        <v>1</v>
      </c>
      <c r="PA3">
        <v>1</v>
      </c>
      <c r="PB3">
        <v>2</v>
      </c>
      <c r="PC3">
        <v>2</v>
      </c>
      <c r="PD3">
        <v>2</v>
      </c>
      <c r="PE3">
        <v>2</v>
      </c>
      <c r="PF3">
        <v>2</v>
      </c>
      <c r="PG3">
        <v>80</v>
      </c>
      <c r="PH3">
        <v>20</v>
      </c>
      <c r="PN3">
        <v>2</v>
      </c>
      <c r="PO3">
        <v>1</v>
      </c>
      <c r="PP3">
        <v>2</v>
      </c>
      <c r="PQ3">
        <v>2</v>
      </c>
      <c r="PR3">
        <v>2</v>
      </c>
      <c r="PS3">
        <v>2</v>
      </c>
      <c r="PT3">
        <v>2</v>
      </c>
      <c r="PU3">
        <v>2</v>
      </c>
      <c r="PV3">
        <v>4</v>
      </c>
      <c r="PW3">
        <v>2</v>
      </c>
      <c r="PX3">
        <v>1</v>
      </c>
      <c r="PY3">
        <v>1</v>
      </c>
      <c r="PZ3">
        <v>2</v>
      </c>
      <c r="QA3">
        <v>2</v>
      </c>
      <c r="QB3">
        <v>1</v>
      </c>
      <c r="QC3">
        <v>0</v>
      </c>
      <c r="QD3">
        <v>0</v>
      </c>
      <c r="QE3">
        <v>0</v>
      </c>
      <c r="QF3">
        <v>0</v>
      </c>
      <c r="QG3">
        <v>0</v>
      </c>
      <c r="QH3">
        <v>0</v>
      </c>
      <c r="QI3">
        <v>0</v>
      </c>
      <c r="QJ3">
        <v>0</v>
      </c>
      <c r="QK3">
        <v>0</v>
      </c>
      <c r="QL3">
        <v>0</v>
      </c>
      <c r="QM3">
        <v>9</v>
      </c>
      <c r="QN3">
        <v>0</v>
      </c>
      <c r="QO3">
        <v>0</v>
      </c>
      <c r="QP3">
        <v>0</v>
      </c>
      <c r="QQ3">
        <v>0</v>
      </c>
      <c r="QR3">
        <v>0</v>
      </c>
      <c r="QS3">
        <v>0</v>
      </c>
      <c r="QT3">
        <v>0</v>
      </c>
      <c r="QU3">
        <v>9</v>
      </c>
      <c r="QV3">
        <v>0</v>
      </c>
      <c r="QW3">
        <v>0</v>
      </c>
      <c r="QX3">
        <v>0</v>
      </c>
      <c r="QY3">
        <v>0</v>
      </c>
      <c r="QZ3">
        <v>0</v>
      </c>
      <c r="RA3">
        <v>0</v>
      </c>
      <c r="RB3">
        <v>0</v>
      </c>
      <c r="RC3">
        <v>0</v>
      </c>
      <c r="RD3">
        <v>0</v>
      </c>
      <c r="RE3">
        <v>0</v>
      </c>
      <c r="RF3">
        <v>0</v>
      </c>
      <c r="RG3">
        <v>0</v>
      </c>
      <c r="RH3">
        <v>0</v>
      </c>
      <c r="RI3">
        <v>0</v>
      </c>
      <c r="RJ3">
        <v>0</v>
      </c>
      <c r="RK3">
        <v>0</v>
      </c>
      <c r="RL3">
        <v>0</v>
      </c>
      <c r="RM3">
        <v>0</v>
      </c>
      <c r="RN3">
        <v>9</v>
      </c>
      <c r="RO3">
        <v>0</v>
      </c>
      <c r="RP3">
        <v>0</v>
      </c>
      <c r="RQ3">
        <v>0</v>
      </c>
      <c r="RR3">
        <v>9</v>
      </c>
      <c r="RS3">
        <v>9</v>
      </c>
      <c r="RT3">
        <v>9</v>
      </c>
      <c r="RU3">
        <v>9</v>
      </c>
      <c r="RV3">
        <v>9</v>
      </c>
      <c r="RW3">
        <v>9</v>
      </c>
      <c r="RX3">
        <v>9</v>
      </c>
      <c r="RY3">
        <v>0</v>
      </c>
      <c r="RZ3">
        <v>0</v>
      </c>
      <c r="SA3">
        <v>0</v>
      </c>
      <c r="SB3">
        <v>0</v>
      </c>
      <c r="SC3">
        <v>9</v>
      </c>
      <c r="SD3">
        <v>9</v>
      </c>
      <c r="SE3">
        <v>9</v>
      </c>
      <c r="SF3">
        <v>9</v>
      </c>
      <c r="SG3">
        <v>9</v>
      </c>
      <c r="SH3">
        <v>0</v>
      </c>
      <c r="SI3">
        <v>9</v>
      </c>
      <c r="SJ3">
        <v>0</v>
      </c>
      <c r="SK3">
        <v>0</v>
      </c>
      <c r="SL3">
        <v>0</v>
      </c>
      <c r="SM3">
        <v>0</v>
      </c>
      <c r="SN3">
        <v>0</v>
      </c>
      <c r="SO3">
        <v>0</v>
      </c>
      <c r="SP3">
        <v>9</v>
      </c>
      <c r="SQ3">
        <v>9</v>
      </c>
      <c r="SR3">
        <v>9</v>
      </c>
      <c r="SS3">
        <v>0</v>
      </c>
      <c r="ST3">
        <v>9</v>
      </c>
      <c r="SU3">
        <v>9</v>
      </c>
      <c r="SV3">
        <v>0</v>
      </c>
      <c r="SW3">
        <v>0</v>
      </c>
      <c r="SX3">
        <v>0</v>
      </c>
      <c r="SY3">
        <v>0</v>
      </c>
      <c r="SZ3">
        <v>0</v>
      </c>
      <c r="TA3">
        <v>0</v>
      </c>
      <c r="TB3">
        <v>0</v>
      </c>
      <c r="TC3">
        <v>0</v>
      </c>
      <c r="TD3">
        <v>0</v>
      </c>
      <c r="TE3">
        <v>0</v>
      </c>
      <c r="TF3">
        <v>0</v>
      </c>
      <c r="TG3">
        <v>0</v>
      </c>
      <c r="TH3">
        <v>0</v>
      </c>
      <c r="TI3">
        <v>0</v>
      </c>
      <c r="TJ3">
        <v>0</v>
      </c>
      <c r="TK3">
        <v>0</v>
      </c>
      <c r="TL3">
        <v>0</v>
      </c>
      <c r="TM3">
        <v>0</v>
      </c>
      <c r="TN3">
        <v>0</v>
      </c>
      <c r="TO3">
        <v>0</v>
      </c>
      <c r="TP3">
        <v>0</v>
      </c>
      <c r="TQ3">
        <v>0</v>
      </c>
      <c r="TR3">
        <v>0</v>
      </c>
      <c r="TS3">
        <v>0</v>
      </c>
      <c r="TT3">
        <v>0</v>
      </c>
      <c r="TU3">
        <v>0</v>
      </c>
      <c r="TV3">
        <v>0</v>
      </c>
      <c r="TW3">
        <v>0</v>
      </c>
      <c r="TX3">
        <v>0</v>
      </c>
      <c r="TY3">
        <v>9</v>
      </c>
      <c r="TZ3">
        <v>9</v>
      </c>
      <c r="UA3">
        <v>9</v>
      </c>
      <c r="UB3">
        <v>9</v>
      </c>
      <c r="UC3">
        <v>9</v>
      </c>
      <c r="UD3">
        <v>9</v>
      </c>
      <c r="UE3">
        <v>9</v>
      </c>
      <c r="UF3">
        <v>0</v>
      </c>
      <c r="UG3">
        <v>0</v>
      </c>
      <c r="UH3">
        <v>0</v>
      </c>
      <c r="UI3">
        <v>9</v>
      </c>
      <c r="UJ3">
        <v>9</v>
      </c>
      <c r="UK3">
        <v>9</v>
      </c>
      <c r="UL3">
        <v>9</v>
      </c>
      <c r="UM3">
        <v>9</v>
      </c>
      <c r="UN3">
        <v>9</v>
      </c>
      <c r="UO3">
        <v>9</v>
      </c>
      <c r="UP3">
        <v>0</v>
      </c>
      <c r="UQ3">
        <v>9</v>
      </c>
      <c r="UR3">
        <v>0</v>
      </c>
      <c r="US3">
        <v>0</v>
      </c>
      <c r="UT3">
        <v>0</v>
      </c>
      <c r="UU3">
        <v>0</v>
      </c>
      <c r="UV3">
        <v>0</v>
      </c>
      <c r="UW3">
        <v>0</v>
      </c>
      <c r="UX3">
        <v>0</v>
      </c>
      <c r="UY3">
        <v>9</v>
      </c>
      <c r="UZ3">
        <v>9</v>
      </c>
      <c r="VA3">
        <v>0</v>
      </c>
      <c r="VB3">
        <v>9</v>
      </c>
      <c r="VC3">
        <v>9</v>
      </c>
      <c r="VD3">
        <v>9</v>
      </c>
      <c r="VE3">
        <v>9</v>
      </c>
      <c r="VF3">
        <v>0</v>
      </c>
      <c r="VG3">
        <v>9</v>
      </c>
      <c r="VH3">
        <v>9</v>
      </c>
      <c r="VI3">
        <v>9</v>
      </c>
      <c r="VJ3">
        <v>9</v>
      </c>
      <c r="VK3">
        <v>9</v>
      </c>
      <c r="VL3">
        <v>9</v>
      </c>
      <c r="VM3">
        <v>9</v>
      </c>
      <c r="VN3">
        <v>0</v>
      </c>
      <c r="VO3">
        <v>0</v>
      </c>
      <c r="VP3">
        <v>0</v>
      </c>
      <c r="VQ3">
        <v>0</v>
      </c>
      <c r="VR3">
        <v>0</v>
      </c>
      <c r="VS3">
        <v>0</v>
      </c>
      <c r="VT3">
        <v>0</v>
      </c>
      <c r="VU3">
        <v>9</v>
      </c>
      <c r="VV3">
        <v>9</v>
      </c>
      <c r="VW3">
        <v>9</v>
      </c>
      <c r="VX3">
        <v>9</v>
      </c>
      <c r="VY3">
        <v>9</v>
      </c>
      <c r="VZ3">
        <v>9</v>
      </c>
      <c r="WA3">
        <v>9</v>
      </c>
      <c r="WB3">
        <v>9</v>
      </c>
      <c r="WC3">
        <v>9</v>
      </c>
      <c r="WD3">
        <v>9</v>
      </c>
      <c r="WE3">
        <v>9</v>
      </c>
      <c r="WF3">
        <v>9</v>
      </c>
      <c r="WG3">
        <v>9</v>
      </c>
      <c r="WH3">
        <v>9</v>
      </c>
      <c r="WI3">
        <v>9</v>
      </c>
      <c r="WJ3">
        <v>9</v>
      </c>
      <c r="WK3">
        <v>9</v>
      </c>
      <c r="WL3">
        <v>9</v>
      </c>
      <c r="WM3">
        <v>9</v>
      </c>
      <c r="WN3">
        <v>9</v>
      </c>
      <c r="WO3">
        <v>9</v>
      </c>
      <c r="WP3">
        <v>9</v>
      </c>
      <c r="WQ3">
        <v>9</v>
      </c>
      <c r="WR3">
        <v>9</v>
      </c>
      <c r="WS3">
        <v>0</v>
      </c>
      <c r="WT3">
        <v>0</v>
      </c>
      <c r="WU3">
        <v>0</v>
      </c>
      <c r="WV3">
        <v>0</v>
      </c>
      <c r="WW3">
        <v>0</v>
      </c>
      <c r="WX3">
        <v>0</v>
      </c>
      <c r="WY3">
        <v>0</v>
      </c>
      <c r="WZ3">
        <v>0</v>
      </c>
      <c r="XA3">
        <v>0</v>
      </c>
      <c r="XB3">
        <v>9</v>
      </c>
      <c r="XC3">
        <v>9</v>
      </c>
      <c r="XD3">
        <v>9</v>
      </c>
      <c r="XE3">
        <v>9</v>
      </c>
      <c r="XF3">
        <v>9</v>
      </c>
      <c r="XG3">
        <v>0</v>
      </c>
      <c r="XH3">
        <v>0</v>
      </c>
      <c r="XI3">
        <v>0</v>
      </c>
      <c r="XJ3">
        <v>0</v>
      </c>
      <c r="XK3">
        <v>0</v>
      </c>
      <c r="XL3">
        <v>0</v>
      </c>
      <c r="XM3">
        <v>0</v>
      </c>
      <c r="XN3">
        <v>0</v>
      </c>
      <c r="XO3">
        <v>0</v>
      </c>
      <c r="XP3">
        <v>9</v>
      </c>
      <c r="XQ3">
        <v>9</v>
      </c>
      <c r="XR3">
        <v>0</v>
      </c>
      <c r="XS3">
        <v>9</v>
      </c>
      <c r="XT3">
        <v>9</v>
      </c>
      <c r="XU3">
        <v>9</v>
      </c>
      <c r="XV3">
        <v>9</v>
      </c>
      <c r="XW3">
        <v>9</v>
      </c>
      <c r="XX3">
        <v>0</v>
      </c>
      <c r="XY3">
        <v>9</v>
      </c>
      <c r="XZ3">
        <v>9</v>
      </c>
      <c r="YA3">
        <v>0</v>
      </c>
      <c r="YB3">
        <v>0</v>
      </c>
      <c r="YC3">
        <v>0</v>
      </c>
      <c r="YD3">
        <v>9</v>
      </c>
      <c r="YE3">
        <v>0</v>
      </c>
      <c r="YF3">
        <v>0</v>
      </c>
      <c r="YG3">
        <v>0</v>
      </c>
      <c r="YH3">
        <v>0</v>
      </c>
      <c r="YI3">
        <v>0</v>
      </c>
      <c r="YJ3">
        <v>0</v>
      </c>
      <c r="YK3">
        <v>0</v>
      </c>
      <c r="YL3">
        <v>9</v>
      </c>
      <c r="YM3">
        <v>9</v>
      </c>
      <c r="YN3">
        <v>9</v>
      </c>
      <c r="YO3">
        <v>9</v>
      </c>
      <c r="YP3">
        <v>9</v>
      </c>
      <c r="YQ3">
        <v>9</v>
      </c>
      <c r="YR3">
        <v>9</v>
      </c>
      <c r="YS3">
        <v>9</v>
      </c>
      <c r="YT3">
        <v>9</v>
      </c>
      <c r="YU3">
        <v>9</v>
      </c>
      <c r="YV3">
        <v>9</v>
      </c>
      <c r="YW3">
        <v>9</v>
      </c>
      <c r="YX3">
        <v>9</v>
      </c>
      <c r="YY3">
        <v>9</v>
      </c>
      <c r="YZ3">
        <v>9</v>
      </c>
      <c r="ZA3">
        <v>9</v>
      </c>
      <c r="ZB3">
        <v>0</v>
      </c>
      <c r="ZC3">
        <v>0</v>
      </c>
      <c r="ZD3">
        <v>0</v>
      </c>
      <c r="ZE3">
        <v>0</v>
      </c>
      <c r="ZF3">
        <v>0</v>
      </c>
      <c r="ZG3">
        <v>0</v>
      </c>
      <c r="ZH3">
        <v>0</v>
      </c>
      <c r="ZI3">
        <v>0</v>
      </c>
      <c r="ZJ3">
        <v>9</v>
      </c>
      <c r="ZK3">
        <v>0</v>
      </c>
      <c r="ZL3">
        <v>9</v>
      </c>
      <c r="ZM3">
        <v>0</v>
      </c>
      <c r="ZN3">
        <v>0</v>
      </c>
      <c r="ZO3">
        <v>0</v>
      </c>
      <c r="ZP3">
        <v>0</v>
      </c>
      <c r="ZQ3">
        <v>0</v>
      </c>
      <c r="ZR3">
        <v>0</v>
      </c>
      <c r="ZS3">
        <v>9</v>
      </c>
      <c r="ZT3">
        <v>9</v>
      </c>
      <c r="ZU3">
        <v>9</v>
      </c>
      <c r="ZV3">
        <v>9</v>
      </c>
      <c r="ZW3">
        <v>9</v>
      </c>
      <c r="ZX3">
        <v>9</v>
      </c>
      <c r="ZY3">
        <v>9</v>
      </c>
      <c r="ZZ3">
        <v>0</v>
      </c>
      <c r="AAA3">
        <v>9</v>
      </c>
      <c r="AAB3">
        <v>9</v>
      </c>
      <c r="AAC3">
        <v>0</v>
      </c>
      <c r="AAD3">
        <v>0</v>
      </c>
      <c r="AAE3">
        <v>0</v>
      </c>
      <c r="AAF3">
        <v>9</v>
      </c>
      <c r="AAG3">
        <v>9</v>
      </c>
      <c r="AAH3">
        <v>9</v>
      </c>
      <c r="AAI3">
        <v>9</v>
      </c>
      <c r="AAJ3">
        <v>9</v>
      </c>
      <c r="AAK3">
        <v>9</v>
      </c>
      <c r="AAL3">
        <v>9</v>
      </c>
      <c r="AAM3">
        <v>0</v>
      </c>
      <c r="AAN3">
        <v>0</v>
      </c>
      <c r="AAO3">
        <v>0</v>
      </c>
      <c r="AAP3">
        <v>9</v>
      </c>
      <c r="AAQ3">
        <v>9</v>
      </c>
      <c r="AAR3">
        <v>9</v>
      </c>
      <c r="AAS3">
        <v>9</v>
      </c>
      <c r="AAT3">
        <v>9</v>
      </c>
      <c r="AAU3">
        <v>9</v>
      </c>
      <c r="AAV3">
        <v>9</v>
      </c>
      <c r="AAW3">
        <v>0</v>
      </c>
      <c r="AAX3">
        <v>0</v>
      </c>
      <c r="AAY3">
        <v>9</v>
      </c>
      <c r="AAZ3">
        <v>9</v>
      </c>
      <c r="ABA3">
        <v>9</v>
      </c>
      <c r="ABB3">
        <v>9</v>
      </c>
      <c r="ABC3">
        <v>9</v>
      </c>
      <c r="ABD3">
        <v>0</v>
      </c>
      <c r="ABE3">
        <v>0</v>
      </c>
      <c r="ABF3">
        <v>0</v>
      </c>
      <c r="ABG3">
        <v>0</v>
      </c>
      <c r="ABH3">
        <v>0</v>
      </c>
      <c r="ABI3">
        <v>1</v>
      </c>
      <c r="ABJ3">
        <v>9</v>
      </c>
      <c r="ABK3">
        <v>9</v>
      </c>
      <c r="ABL3">
        <v>9</v>
      </c>
      <c r="ABM3">
        <v>9</v>
      </c>
      <c r="ABN3">
        <v>9</v>
      </c>
      <c r="ABO3">
        <v>9</v>
      </c>
      <c r="ABP3">
        <v>9</v>
      </c>
      <c r="ABQ3">
        <v>0</v>
      </c>
      <c r="ABR3">
        <v>9</v>
      </c>
      <c r="ABS3">
        <v>9</v>
      </c>
      <c r="ABT3">
        <v>9</v>
      </c>
      <c r="ABU3">
        <v>9</v>
      </c>
      <c r="ABV3">
        <v>9</v>
      </c>
      <c r="ABW3">
        <v>9</v>
      </c>
      <c r="ABX3">
        <v>9</v>
      </c>
      <c r="ABY3">
        <v>0</v>
      </c>
      <c r="ABZ3">
        <v>9</v>
      </c>
      <c r="ACA3">
        <v>9</v>
      </c>
      <c r="ACB3">
        <v>9</v>
      </c>
      <c r="ACC3">
        <v>9</v>
      </c>
      <c r="ACD3">
        <v>9</v>
      </c>
      <c r="ACE3">
        <v>9</v>
      </c>
      <c r="ACF3">
        <v>9</v>
      </c>
      <c r="ACG3">
        <v>9</v>
      </c>
      <c r="ACH3">
        <v>9</v>
      </c>
      <c r="ACI3">
        <v>0</v>
      </c>
      <c r="ACJ3">
        <v>0</v>
      </c>
      <c r="ACK3">
        <v>9</v>
      </c>
      <c r="ACL3">
        <v>9</v>
      </c>
      <c r="ACM3">
        <v>9</v>
      </c>
      <c r="ACN3">
        <v>0</v>
      </c>
      <c r="ACO3">
        <v>0</v>
      </c>
      <c r="ACP3">
        <v>0</v>
      </c>
      <c r="ACQ3">
        <v>0</v>
      </c>
      <c r="ACR3">
        <v>0</v>
      </c>
      <c r="ACS3">
        <v>0</v>
      </c>
      <c r="ACT3">
        <v>0</v>
      </c>
      <c r="ACU3">
        <v>0</v>
      </c>
      <c r="ACV3">
        <v>0</v>
      </c>
      <c r="ACW3">
        <v>0</v>
      </c>
      <c r="ACX3">
        <v>0</v>
      </c>
      <c r="ACY3">
        <v>0</v>
      </c>
      <c r="ACZ3">
        <v>0</v>
      </c>
      <c r="ADA3">
        <v>9</v>
      </c>
      <c r="ADB3">
        <v>9</v>
      </c>
      <c r="ADC3">
        <v>0</v>
      </c>
      <c r="ADD3">
        <v>9</v>
      </c>
      <c r="ADE3">
        <v>9</v>
      </c>
      <c r="ADF3">
        <v>9</v>
      </c>
      <c r="ADG3">
        <v>9</v>
      </c>
      <c r="ADH3">
        <v>9</v>
      </c>
      <c r="ADI3">
        <v>9</v>
      </c>
      <c r="ADJ3">
        <v>0</v>
      </c>
      <c r="ADK3">
        <v>0</v>
      </c>
      <c r="ADL3">
        <v>0</v>
      </c>
      <c r="ADM3">
        <v>0</v>
      </c>
      <c r="ADN3">
        <v>0</v>
      </c>
      <c r="ADO3">
        <v>0</v>
      </c>
      <c r="ADP3">
        <v>0</v>
      </c>
      <c r="ADQ3">
        <v>0</v>
      </c>
      <c r="ADR3">
        <v>0</v>
      </c>
      <c r="ADS3">
        <v>0</v>
      </c>
      <c r="ADT3">
        <v>0</v>
      </c>
      <c r="ADU3">
        <v>0</v>
      </c>
      <c r="ADV3">
        <v>0</v>
      </c>
      <c r="ADW3">
        <v>0</v>
      </c>
      <c r="ADX3">
        <v>0</v>
      </c>
      <c r="ADY3">
        <v>0</v>
      </c>
      <c r="ADZ3">
        <v>0</v>
      </c>
      <c r="AEA3">
        <v>9</v>
      </c>
      <c r="AEB3">
        <v>0</v>
      </c>
      <c r="AEC3">
        <v>0</v>
      </c>
      <c r="AED3">
        <v>0</v>
      </c>
      <c r="AEE3">
        <v>9</v>
      </c>
      <c r="AEF3">
        <v>0</v>
      </c>
      <c r="AEG3">
        <v>0</v>
      </c>
      <c r="AEH3">
        <v>0</v>
      </c>
      <c r="AEI3">
        <v>0</v>
      </c>
      <c r="AEJ3">
        <v>0</v>
      </c>
      <c r="AEK3">
        <v>0</v>
      </c>
      <c r="AEL3">
        <v>0</v>
      </c>
      <c r="AEM3">
        <v>0</v>
      </c>
      <c r="AEN3">
        <v>0</v>
      </c>
      <c r="AEO3">
        <v>0</v>
      </c>
      <c r="AEP3">
        <v>0</v>
      </c>
      <c r="AEQ3">
        <v>0</v>
      </c>
      <c r="AER3">
        <v>0</v>
      </c>
      <c r="AES3">
        <v>0</v>
      </c>
      <c r="AET3">
        <v>0</v>
      </c>
      <c r="AEU3">
        <v>0</v>
      </c>
      <c r="AEV3">
        <v>0</v>
      </c>
      <c r="AEW3">
        <v>0</v>
      </c>
      <c r="AEX3">
        <v>9</v>
      </c>
      <c r="AEY3">
        <v>9</v>
      </c>
      <c r="AEZ3">
        <v>9</v>
      </c>
      <c r="AFA3">
        <v>9</v>
      </c>
      <c r="AFB3">
        <v>9</v>
      </c>
      <c r="AFC3">
        <v>0</v>
      </c>
      <c r="AFD3">
        <v>0</v>
      </c>
      <c r="AFE3">
        <v>0</v>
      </c>
      <c r="AFF3">
        <v>0</v>
      </c>
      <c r="AFG3">
        <v>0</v>
      </c>
      <c r="AFH3">
        <v>0</v>
      </c>
      <c r="AFI3">
        <v>0</v>
      </c>
      <c r="AFJ3">
        <v>0</v>
      </c>
      <c r="AFK3">
        <v>0</v>
      </c>
      <c r="AFL3">
        <v>0</v>
      </c>
      <c r="AFM3">
        <v>0</v>
      </c>
      <c r="AFN3">
        <v>0</v>
      </c>
      <c r="AFO3">
        <v>0</v>
      </c>
      <c r="AFP3">
        <v>0</v>
      </c>
      <c r="AFQ3">
        <v>0</v>
      </c>
      <c r="AFR3">
        <v>0</v>
      </c>
      <c r="AFS3">
        <v>19.690263031000001</v>
      </c>
      <c r="AFT3">
        <v>19.681079264000001</v>
      </c>
      <c r="AFU3">
        <v>19.694080845999999</v>
      </c>
      <c r="AFV3">
        <v>19.638083393999999</v>
      </c>
      <c r="AFW3">
        <v>19.701282449000001</v>
      </c>
      <c r="AFX3">
        <v>19.718121873000001</v>
      </c>
      <c r="AFY3">
        <v>19.681079264000001</v>
      </c>
      <c r="AFZ3">
        <v>19.623065851</v>
      </c>
      <c r="AGA3">
        <v>19.687149940000001</v>
      </c>
      <c r="AGB3">
        <v>19.701494894</v>
      </c>
      <c r="AGC3">
        <v>19.734315539000001</v>
      </c>
      <c r="AGD3">
        <v>19.700397573</v>
      </c>
      <c r="AGE3">
        <v>19.739319912999999</v>
      </c>
      <c r="AGF3">
        <v>19.723131133999999</v>
      </c>
      <c r="AGG3">
        <v>19.682665060000001</v>
      </c>
      <c r="AGH3">
        <v>19.710930354999999</v>
      </c>
      <c r="AGI3">
        <v>19.636002395999999</v>
      </c>
      <c r="AGJ3">
        <v>19.616147461000001</v>
      </c>
      <c r="AGK3">
        <v>19.720175288</v>
      </c>
      <c r="AGL3">
        <v>19.681716438999999</v>
      </c>
      <c r="AGM3">
        <v>19.678916822000001</v>
      </c>
      <c r="AGN3">
        <v>19.748277573999999</v>
      </c>
      <c r="AGO3">
        <v>19.690480359999999</v>
      </c>
      <c r="AGP3">
        <v>19.769640635999998</v>
      </c>
      <c r="AGQ3">
        <v>19.705874199</v>
      </c>
      <c r="AGR3">
        <v>19.675574529999999</v>
      </c>
      <c r="AGS3">
        <v>19.722784091000001</v>
      </c>
      <c r="AGT3">
        <v>19.684265062000001</v>
      </c>
      <c r="AGU3">
        <v>19.702103489999999</v>
      </c>
      <c r="AGV3">
        <v>19.684918798000002</v>
      </c>
      <c r="AGW3">
        <v>19.709508612</v>
      </c>
      <c r="AGX3">
        <v>19.813416739000001</v>
      </c>
      <c r="AGY3">
        <v>19.554410527000002</v>
      </c>
      <c r="AGZ3">
        <v>19.685253887999998</v>
      </c>
      <c r="AHA3">
        <v>19.713417834000001</v>
      </c>
      <c r="AHB3">
        <v>19.685490207000001</v>
      </c>
      <c r="AHC3">
        <v>19.705564620000001</v>
      </c>
      <c r="AHD3">
        <v>19.685272381000001</v>
      </c>
      <c r="AHE3">
        <v>19.728506880000001</v>
      </c>
      <c r="AHF3">
        <v>19.732566340000002</v>
      </c>
      <c r="AHG3">
        <v>19.752191279000002</v>
      </c>
      <c r="AHH3">
        <v>19.681755840000001</v>
      </c>
      <c r="AHI3">
        <v>19.611095793</v>
      </c>
      <c r="AHJ3">
        <v>19.747931864000002</v>
      </c>
      <c r="AHK3">
        <v>19.642488114999999</v>
      </c>
      <c r="AHL3">
        <v>19.612877810000001</v>
      </c>
      <c r="AHM3">
        <v>19.732034425999998</v>
      </c>
      <c r="AHN3">
        <v>19.741195946000001</v>
      </c>
      <c r="AHO3">
        <v>19.719328145999999</v>
      </c>
      <c r="AHP3">
        <v>19.599143327</v>
      </c>
      <c r="AHQ3">
        <v>19.635379605000001</v>
      </c>
      <c r="AHR3">
        <v>19.705173767000002</v>
      </c>
      <c r="AHS3">
        <v>19.630334526999999</v>
      </c>
      <c r="AHT3">
        <v>19.631992778000001</v>
      </c>
      <c r="AHU3">
        <v>19.631931609999999</v>
      </c>
      <c r="AHV3">
        <v>19.730947008000001</v>
      </c>
      <c r="AHW3">
        <v>19.707638504999998</v>
      </c>
      <c r="AHX3">
        <v>19.603121325</v>
      </c>
      <c r="AHY3">
        <v>19.719645155999999</v>
      </c>
      <c r="AHZ3">
        <v>19.678586279000001</v>
      </c>
      <c r="AIA3">
        <v>19.694084698000001</v>
      </c>
      <c r="AIB3">
        <v>19.661243848000002</v>
      </c>
      <c r="AIC3">
        <v>19.667195188000001</v>
      </c>
      <c r="AID3">
        <v>19.705910927000001</v>
      </c>
      <c r="AIE3">
        <v>19.657334225</v>
      </c>
      <c r="AIF3">
        <v>19.732718294000001</v>
      </c>
      <c r="AIG3">
        <v>19.687973623000001</v>
      </c>
      <c r="AIH3">
        <v>19.670160185</v>
      </c>
      <c r="AII3">
        <v>19.744518198000002</v>
      </c>
      <c r="AIJ3">
        <v>19.709956391999999</v>
      </c>
      <c r="AIK3">
        <v>19.680423891</v>
      </c>
      <c r="AIL3">
        <v>19.715690460000001</v>
      </c>
      <c r="AIM3">
        <v>19.602506424000001</v>
      </c>
      <c r="AIN3">
        <v>19.658682226</v>
      </c>
      <c r="AIO3">
        <v>19.789023017000002</v>
      </c>
      <c r="AIP3">
        <v>19.690208818999999</v>
      </c>
      <c r="AIQ3">
        <v>19.728881298000001</v>
      </c>
      <c r="AIR3">
        <v>19.689499104999999</v>
      </c>
      <c r="AIS3">
        <v>19.749393866999998</v>
      </c>
      <c r="AIT3">
        <v>19.690263031000001</v>
      </c>
      <c r="AIU3">
        <v>19.690263031000001</v>
      </c>
      <c r="AIV3">
        <v>19.690263031000001</v>
      </c>
      <c r="AIW3">
        <v>19.690263031000001</v>
      </c>
      <c r="AIX3">
        <v>19.690263031000001</v>
      </c>
      <c r="AIY3">
        <v>19.690263031000001</v>
      </c>
      <c r="AIZ3">
        <v>19.690263031000001</v>
      </c>
      <c r="AJA3">
        <v>19.690263031000001</v>
      </c>
      <c r="AJB3">
        <v>19.690263031000001</v>
      </c>
      <c r="AJC3">
        <v>19.691502968999998</v>
      </c>
      <c r="AJD3">
        <v>19.690263031000001</v>
      </c>
      <c r="AJE3">
        <v>19.690263031000001</v>
      </c>
      <c r="AJF3">
        <v>19.690263031000001</v>
      </c>
      <c r="AJG3">
        <v>19.690263031000001</v>
      </c>
      <c r="AJH3">
        <v>19.690263031000001</v>
      </c>
      <c r="AJI3">
        <v>19.690263031000001</v>
      </c>
      <c r="AJJ3">
        <v>19.690263031000001</v>
      </c>
      <c r="AJK3">
        <v>19.690263031000001</v>
      </c>
      <c r="AJL3">
        <v>19.690263031000001</v>
      </c>
      <c r="AJM3">
        <v>19.690263031000001</v>
      </c>
      <c r="AJN3">
        <v>19.690263031000001</v>
      </c>
      <c r="AJO3">
        <v>19.690263031000001</v>
      </c>
      <c r="AJP3">
        <v>19.690263031000001</v>
      </c>
      <c r="AJQ3">
        <v>19.690263031000001</v>
      </c>
      <c r="AJR3">
        <v>19.690263031000001</v>
      </c>
      <c r="AJS3">
        <v>19.690263031000001</v>
      </c>
      <c r="AJT3">
        <v>19.690263031000001</v>
      </c>
      <c r="AJU3">
        <v>19.690263031000001</v>
      </c>
      <c r="AJV3">
        <v>19.690263031000001</v>
      </c>
      <c r="AJW3">
        <v>19.690263031000001</v>
      </c>
      <c r="AJX3">
        <v>19.690263031000001</v>
      </c>
      <c r="AJY3">
        <v>19.690263031000001</v>
      </c>
      <c r="AJZ3">
        <v>19.690263031000001</v>
      </c>
      <c r="AKA3">
        <v>19.690263031000001</v>
      </c>
      <c r="AKB3">
        <v>19.690263031000001</v>
      </c>
      <c r="AKC3">
        <v>19.690263031000001</v>
      </c>
      <c r="AKD3">
        <v>19.690263031000001</v>
      </c>
      <c r="AKE3">
        <v>19.765335312000001</v>
      </c>
      <c r="AKF3">
        <v>19.686954264000001</v>
      </c>
      <c r="AKG3">
        <v>19.690263031000001</v>
      </c>
      <c r="AKH3">
        <v>19.682597994000002</v>
      </c>
      <c r="AKI3">
        <v>19.671930245999999</v>
      </c>
      <c r="AKJ3">
        <v>19.690263031000001</v>
      </c>
      <c r="AKK3">
        <v>19.759698604</v>
      </c>
      <c r="AKL3">
        <v>19.690263031000001</v>
      </c>
      <c r="AKM3">
        <v>19.668564413999999</v>
      </c>
      <c r="AKN3">
        <v>0</v>
      </c>
      <c r="AKO3">
        <v>19.719486575000001</v>
      </c>
      <c r="AKP3">
        <v>19.746106592</v>
      </c>
      <c r="AKQ3">
        <v>19.671930245999999</v>
      </c>
      <c r="AKR3">
        <v>19.690263031000001</v>
      </c>
      <c r="AKS3">
        <v>19.753822488000001</v>
      </c>
      <c r="AKT3">
        <v>19.666303881000001</v>
      </c>
      <c r="AKU3">
        <v>19.633878305</v>
      </c>
      <c r="AKV3">
        <v>19.724949141</v>
      </c>
      <c r="AKW3">
        <v>19.627893638</v>
      </c>
      <c r="AKX3">
        <v>19.664912127000001</v>
      </c>
      <c r="AKY3">
        <v>19.785621206999998</v>
      </c>
      <c r="AKZ3">
        <v>19.686954264000001</v>
      </c>
      <c r="ALA3">
        <v>19.671930245999999</v>
      </c>
      <c r="ALB3">
        <v>19.681779716000001</v>
      </c>
      <c r="ALC3">
        <v>19.595536204999998</v>
      </c>
      <c r="ALD3">
        <v>19.690263031000001</v>
      </c>
      <c r="ALE3">
        <v>19.597211672</v>
      </c>
      <c r="ALF3">
        <v>19.678968831999999</v>
      </c>
      <c r="ALG3">
        <v>19.690263031000001</v>
      </c>
      <c r="ALH3">
        <v>19.690263031000001</v>
      </c>
      <c r="ALI3">
        <v>19.687431955000001</v>
      </c>
      <c r="ALJ3">
        <v>19.690263031000001</v>
      </c>
      <c r="ALK3">
        <v>19.690263031000001</v>
      </c>
      <c r="ALL3">
        <v>19.691679811</v>
      </c>
      <c r="ALM3">
        <v>19.694515857999999</v>
      </c>
      <c r="ALN3">
        <v>19.690263031000001</v>
      </c>
      <c r="ALO3">
        <v>19.686017657000001</v>
      </c>
      <c r="ALP3">
        <v>19.681583583999998</v>
      </c>
      <c r="ALQ3">
        <v>19.690263031000001</v>
      </c>
      <c r="ALR3">
        <v>19.690263031000001</v>
      </c>
      <c r="ALS3">
        <v>19.690263031000001</v>
      </c>
      <c r="ALT3">
        <v>19.690263031000001</v>
      </c>
      <c r="ALU3">
        <v>19.673326056000001</v>
      </c>
      <c r="ALV3">
        <v>19.690263031000001</v>
      </c>
      <c r="ALW3">
        <v>19.690263031000001</v>
      </c>
      <c r="ALX3">
        <v>19.690263031000001</v>
      </c>
      <c r="ALY3">
        <v>19.671391429</v>
      </c>
      <c r="ALZ3">
        <v>19.698038826000001</v>
      </c>
      <c r="AMA3">
        <v>19.683904667</v>
      </c>
      <c r="AMB3">
        <v>19.668612103000001</v>
      </c>
      <c r="AMC3">
        <v>19.690263031000001</v>
      </c>
      <c r="AMD3">
        <v>19.682666673</v>
      </c>
      <c r="AME3">
        <v>19.694515857999999</v>
      </c>
      <c r="AMF3">
        <v>19.687785057999999</v>
      </c>
      <c r="AMG3">
        <v>19.690263031000001</v>
      </c>
      <c r="AMH3">
        <v>19.707812273999998</v>
      </c>
      <c r="AMI3">
        <v>19.710370924999999</v>
      </c>
      <c r="AMJ3">
        <v>19.690263031000001</v>
      </c>
      <c r="AMK3">
        <v>19.674223913999999</v>
      </c>
      <c r="AML3">
        <v>19.710498724000001</v>
      </c>
      <c r="AMM3">
        <v>19.577517232999998</v>
      </c>
      <c r="AMN3">
        <v>19.690263031000001</v>
      </c>
      <c r="AMO3">
        <v>19.696469072999999</v>
      </c>
      <c r="AMP3">
        <v>19.661211402999999</v>
      </c>
      <c r="AMQ3">
        <v>19.687785057999999</v>
      </c>
      <c r="AMR3">
        <v>19.658776306</v>
      </c>
      <c r="AMS3">
        <v>19.677898460000002</v>
      </c>
      <c r="AMT3">
        <v>19.657519562000001</v>
      </c>
      <c r="AMU3">
        <v>19.656290207000001</v>
      </c>
      <c r="AMV3">
        <v>19.685309618000002</v>
      </c>
      <c r="AMW3">
        <v>19.686547020999999</v>
      </c>
      <c r="AMX3">
        <v>19.674018422</v>
      </c>
      <c r="AMY3">
        <v>19.697859389000001</v>
      </c>
      <c r="AMZ3">
        <v>19.660528652</v>
      </c>
      <c r="ANA3">
        <v>19.674772546</v>
      </c>
      <c r="ANB3">
        <v>19.662644256</v>
      </c>
      <c r="ANC3">
        <v>19.668803875999998</v>
      </c>
      <c r="AND3">
        <v>19.686368153</v>
      </c>
      <c r="ANE3">
        <v>19.690263031000001</v>
      </c>
      <c r="ANF3">
        <v>19.690263031000001</v>
      </c>
      <c r="ANG3">
        <v>19.690263031000001</v>
      </c>
      <c r="ANH3">
        <v>19.690263031000001</v>
      </c>
      <c r="ANI3">
        <v>1414</v>
      </c>
      <c r="ANJ3">
        <v>482</v>
      </c>
      <c r="ANK3">
        <v>1</v>
      </c>
      <c r="ANL3">
        <v>46429219</v>
      </c>
      <c r="ANM3">
        <v>1101460</v>
      </c>
      <c r="ANN3">
        <v>6984832</v>
      </c>
      <c r="ANO3">
        <v>23832247</v>
      </c>
      <c r="ANP3">
        <v>974761</v>
      </c>
      <c r="ANQ3">
        <v>220300</v>
      </c>
      <c r="ANR3">
        <v>22580750</v>
      </c>
      <c r="ANS3">
        <v>125957</v>
      </c>
      <c r="ANT3">
        <v>118</v>
      </c>
      <c r="ANU3">
        <v>16222</v>
      </c>
      <c r="ANV3">
        <v>742</v>
      </c>
      <c r="ANW3">
        <v>2</v>
      </c>
      <c r="AOH3">
        <v>0</v>
      </c>
      <c r="AOI3">
        <v>0</v>
      </c>
      <c r="AOJ3">
        <v>0</v>
      </c>
      <c r="AOK3">
        <v>0</v>
      </c>
      <c r="AOL3">
        <v>0</v>
      </c>
      <c r="AOM3">
        <v>0</v>
      </c>
      <c r="AON3">
        <v>0</v>
      </c>
      <c r="AOO3">
        <v>0</v>
      </c>
      <c r="AOP3">
        <v>9</v>
      </c>
      <c r="AOQ3">
        <v>9</v>
      </c>
      <c r="AOR3">
        <v>17123177</v>
      </c>
      <c r="AOS3">
        <v>2618648</v>
      </c>
      <c r="AOT3">
        <v>2392365</v>
      </c>
      <c r="AOU3">
        <v>5457573</v>
      </c>
      <c r="AOV3">
        <v>5988044</v>
      </c>
      <c r="AOW3">
        <v>0</v>
      </c>
      <c r="AOX3">
        <v>777696</v>
      </c>
      <c r="AOY3">
        <v>776389</v>
      </c>
      <c r="AOZ3">
        <v>5803979</v>
      </c>
      <c r="APA3">
        <v>5491348</v>
      </c>
      <c r="APB3">
        <v>0</v>
      </c>
      <c r="APC3">
        <v>2618648</v>
      </c>
      <c r="APD3">
        <v>2392365</v>
      </c>
      <c r="APE3">
        <v>0</v>
      </c>
      <c r="APF3">
        <v>5988044</v>
      </c>
      <c r="APG3">
        <v>0</v>
      </c>
      <c r="APH3">
        <v>777696</v>
      </c>
      <c r="API3">
        <v>776389</v>
      </c>
      <c r="APJ3">
        <v>5803979</v>
      </c>
      <c r="APK3">
        <v>5475126</v>
      </c>
      <c r="APL3">
        <v>17123177</v>
      </c>
      <c r="APM3">
        <v>0</v>
      </c>
      <c r="APN3">
        <v>5457573</v>
      </c>
      <c r="APO3">
        <v>0</v>
      </c>
      <c r="APP3">
        <v>0</v>
      </c>
      <c r="APQ3">
        <v>0</v>
      </c>
      <c r="APR3">
        <v>0</v>
      </c>
      <c r="APS3">
        <v>0</v>
      </c>
      <c r="APT3">
        <v>0</v>
      </c>
      <c r="APU3">
        <v>16222</v>
      </c>
      <c r="AQA3">
        <v>3</v>
      </c>
    </row>
    <row r="4" spans="1:1119" x14ac:dyDescent="0.25">
      <c r="A4">
        <v>159</v>
      </c>
      <c r="B4">
        <v>2</v>
      </c>
      <c r="C4">
        <v>3</v>
      </c>
      <c r="D4">
        <v>4</v>
      </c>
      <c r="E4">
        <v>1</v>
      </c>
      <c r="F4">
        <v>220000</v>
      </c>
      <c r="G4">
        <v>8</v>
      </c>
      <c r="H4">
        <v>1</v>
      </c>
      <c r="I4">
        <v>1</v>
      </c>
      <c r="J4">
        <v>2</v>
      </c>
      <c r="K4">
        <v>1</v>
      </c>
      <c r="L4">
        <v>2</v>
      </c>
      <c r="M4">
        <v>3</v>
      </c>
      <c r="N4">
        <v>1</v>
      </c>
      <c r="P4">
        <v>5</v>
      </c>
      <c r="Q4">
        <v>1</v>
      </c>
      <c r="R4">
        <v>12</v>
      </c>
      <c r="S4">
        <v>2</v>
      </c>
      <c r="T4">
        <v>1</v>
      </c>
      <c r="U4">
        <v>3</v>
      </c>
      <c r="V4">
        <v>2</v>
      </c>
      <c r="X4">
        <v>1976</v>
      </c>
      <c r="Y4">
        <v>5</v>
      </c>
      <c r="AA4">
        <v>1</v>
      </c>
      <c r="AB4">
        <v>1</v>
      </c>
      <c r="AC4">
        <v>2</v>
      </c>
      <c r="AD4">
        <v>1</v>
      </c>
      <c r="AE4">
        <v>1</v>
      </c>
      <c r="AF4">
        <v>1</v>
      </c>
      <c r="AG4">
        <v>1</v>
      </c>
      <c r="AH4">
        <v>1</v>
      </c>
      <c r="AI4">
        <v>1</v>
      </c>
      <c r="AJ4">
        <v>1</v>
      </c>
      <c r="AK4">
        <v>1</v>
      </c>
      <c r="AL4">
        <v>2</v>
      </c>
      <c r="AM4">
        <v>2</v>
      </c>
      <c r="AN4">
        <v>2</v>
      </c>
      <c r="AO4">
        <v>2</v>
      </c>
      <c r="AP4">
        <v>2</v>
      </c>
      <c r="AQ4">
        <v>1</v>
      </c>
      <c r="AX4">
        <v>8</v>
      </c>
      <c r="BL4">
        <v>1</v>
      </c>
      <c r="BM4">
        <v>2</v>
      </c>
      <c r="BN4">
        <v>8</v>
      </c>
      <c r="BP4">
        <v>1</v>
      </c>
      <c r="BQ4">
        <v>1</v>
      </c>
      <c r="BR4">
        <v>2</v>
      </c>
      <c r="BS4">
        <v>1</v>
      </c>
      <c r="BT4">
        <v>1</v>
      </c>
      <c r="BU4">
        <v>2</v>
      </c>
      <c r="BV4">
        <v>2</v>
      </c>
      <c r="BX4">
        <v>5</v>
      </c>
      <c r="BY4">
        <v>1</v>
      </c>
      <c r="BZ4">
        <v>2</v>
      </c>
      <c r="CA4">
        <v>1</v>
      </c>
      <c r="CB4">
        <v>1</v>
      </c>
      <c r="CC4">
        <v>1</v>
      </c>
      <c r="CG4">
        <v>12</v>
      </c>
      <c r="CJ4">
        <v>1</v>
      </c>
      <c r="CK4">
        <v>1</v>
      </c>
      <c r="CL4">
        <v>1</v>
      </c>
      <c r="CM4">
        <v>168</v>
      </c>
      <c r="CN4">
        <v>7</v>
      </c>
      <c r="CO4">
        <v>475</v>
      </c>
      <c r="CP4">
        <v>8</v>
      </c>
      <c r="CQ4">
        <v>1</v>
      </c>
      <c r="CR4">
        <v>2</v>
      </c>
      <c r="CS4">
        <v>1</v>
      </c>
      <c r="CT4">
        <v>1</v>
      </c>
      <c r="CU4">
        <v>2</v>
      </c>
      <c r="CV4">
        <v>2</v>
      </c>
      <c r="CW4">
        <v>1</v>
      </c>
      <c r="CX4">
        <v>1</v>
      </c>
      <c r="CZ4">
        <v>1</v>
      </c>
      <c r="DA4">
        <v>2</v>
      </c>
      <c r="DB4">
        <v>1</v>
      </c>
      <c r="DC4">
        <v>2</v>
      </c>
      <c r="DD4">
        <v>2</v>
      </c>
      <c r="DE4">
        <v>1</v>
      </c>
      <c r="DF4">
        <v>2</v>
      </c>
      <c r="DG4">
        <v>2</v>
      </c>
      <c r="DH4">
        <v>2</v>
      </c>
      <c r="DI4">
        <v>2</v>
      </c>
      <c r="DJ4">
        <v>2</v>
      </c>
      <c r="DK4">
        <v>2</v>
      </c>
      <c r="DL4">
        <v>2</v>
      </c>
      <c r="DN4">
        <v>2</v>
      </c>
      <c r="DP4">
        <v>1</v>
      </c>
      <c r="DV4">
        <v>2</v>
      </c>
      <c r="DX4">
        <v>2</v>
      </c>
      <c r="DZ4">
        <v>2</v>
      </c>
      <c r="EF4">
        <v>100</v>
      </c>
      <c r="EH4">
        <v>2</v>
      </c>
      <c r="EI4">
        <v>2</v>
      </c>
      <c r="EJ4">
        <v>2</v>
      </c>
      <c r="EK4">
        <v>1</v>
      </c>
      <c r="EL4">
        <v>2</v>
      </c>
      <c r="EM4">
        <v>2</v>
      </c>
      <c r="EN4">
        <v>2</v>
      </c>
      <c r="ER4">
        <v>100</v>
      </c>
      <c r="EV4">
        <v>4</v>
      </c>
      <c r="FK4">
        <v>1</v>
      </c>
      <c r="FL4">
        <v>2</v>
      </c>
      <c r="FM4">
        <v>2</v>
      </c>
      <c r="FN4">
        <v>2</v>
      </c>
      <c r="FO4">
        <v>1</v>
      </c>
      <c r="FP4">
        <v>2</v>
      </c>
      <c r="FQ4">
        <v>1</v>
      </c>
      <c r="GL4">
        <v>1</v>
      </c>
      <c r="GM4">
        <v>1</v>
      </c>
      <c r="GN4">
        <v>2</v>
      </c>
      <c r="GO4">
        <v>2</v>
      </c>
      <c r="GP4">
        <v>2</v>
      </c>
      <c r="GQ4">
        <v>2</v>
      </c>
      <c r="GR4">
        <v>1</v>
      </c>
      <c r="GT4">
        <v>2</v>
      </c>
      <c r="GV4">
        <v>2</v>
      </c>
      <c r="GZ4">
        <v>95</v>
      </c>
      <c r="HA4">
        <v>2</v>
      </c>
      <c r="HB4">
        <v>2</v>
      </c>
      <c r="HC4">
        <v>1</v>
      </c>
      <c r="HD4">
        <v>2</v>
      </c>
      <c r="HE4">
        <v>2</v>
      </c>
      <c r="HF4">
        <v>2</v>
      </c>
      <c r="HG4">
        <v>2</v>
      </c>
      <c r="HH4">
        <v>2</v>
      </c>
      <c r="HK4">
        <v>100</v>
      </c>
      <c r="HQ4">
        <v>3</v>
      </c>
      <c r="HR4">
        <v>2</v>
      </c>
      <c r="HT4">
        <v>2</v>
      </c>
      <c r="HU4">
        <v>1</v>
      </c>
      <c r="HV4">
        <v>2</v>
      </c>
      <c r="HX4">
        <v>1</v>
      </c>
      <c r="HY4">
        <v>2</v>
      </c>
      <c r="HZ4">
        <v>2</v>
      </c>
      <c r="IA4">
        <v>2</v>
      </c>
      <c r="IB4">
        <v>2</v>
      </c>
      <c r="IC4">
        <v>2</v>
      </c>
      <c r="ID4">
        <v>1</v>
      </c>
      <c r="IU4">
        <v>1</v>
      </c>
      <c r="IV4">
        <v>1</v>
      </c>
      <c r="IW4">
        <v>2</v>
      </c>
      <c r="IX4">
        <v>2</v>
      </c>
      <c r="IY4">
        <v>2</v>
      </c>
      <c r="IZ4">
        <v>2</v>
      </c>
      <c r="JA4">
        <v>1</v>
      </c>
      <c r="JB4">
        <v>2</v>
      </c>
      <c r="JD4">
        <v>2</v>
      </c>
      <c r="JF4">
        <v>1</v>
      </c>
      <c r="JG4">
        <v>1</v>
      </c>
      <c r="JH4">
        <v>1</v>
      </c>
      <c r="JI4">
        <v>2</v>
      </c>
      <c r="JK4">
        <v>2</v>
      </c>
      <c r="JM4">
        <v>1</v>
      </c>
      <c r="JS4">
        <v>1</v>
      </c>
      <c r="JV4">
        <v>2</v>
      </c>
      <c r="JX4">
        <v>2</v>
      </c>
      <c r="JZ4">
        <v>2</v>
      </c>
      <c r="KF4">
        <v>2</v>
      </c>
      <c r="KH4">
        <v>2</v>
      </c>
      <c r="KJ4">
        <v>2</v>
      </c>
      <c r="KQ4">
        <v>1</v>
      </c>
      <c r="KW4">
        <v>2</v>
      </c>
      <c r="KX4">
        <v>2</v>
      </c>
      <c r="KY4">
        <v>2</v>
      </c>
      <c r="KZ4">
        <v>2</v>
      </c>
      <c r="LA4">
        <v>1</v>
      </c>
      <c r="LB4">
        <v>1</v>
      </c>
      <c r="LF4">
        <v>2</v>
      </c>
      <c r="LH4">
        <v>2</v>
      </c>
      <c r="LO4">
        <v>1</v>
      </c>
      <c r="LP4">
        <v>2</v>
      </c>
      <c r="LQ4">
        <v>2</v>
      </c>
      <c r="LR4">
        <v>2</v>
      </c>
      <c r="MA4">
        <v>2</v>
      </c>
      <c r="MB4">
        <v>2</v>
      </c>
      <c r="MJ4">
        <v>1</v>
      </c>
      <c r="MT4">
        <v>1</v>
      </c>
      <c r="MU4">
        <v>2</v>
      </c>
      <c r="MY4">
        <v>1</v>
      </c>
      <c r="MZ4">
        <v>1</v>
      </c>
      <c r="NA4">
        <v>1</v>
      </c>
      <c r="NB4">
        <v>2</v>
      </c>
      <c r="NC4">
        <v>1</v>
      </c>
      <c r="ND4">
        <v>2</v>
      </c>
      <c r="NE4">
        <v>1</v>
      </c>
      <c r="NF4">
        <v>2</v>
      </c>
      <c r="NG4">
        <v>1</v>
      </c>
      <c r="NH4">
        <v>2</v>
      </c>
      <c r="NI4">
        <v>40</v>
      </c>
      <c r="NK4">
        <v>1</v>
      </c>
      <c r="NM4">
        <v>10</v>
      </c>
      <c r="NO4">
        <v>6</v>
      </c>
      <c r="NU4">
        <v>1</v>
      </c>
      <c r="NV4">
        <v>400</v>
      </c>
      <c r="NW4">
        <v>7</v>
      </c>
      <c r="NX4">
        <v>1</v>
      </c>
      <c r="NY4">
        <v>4</v>
      </c>
      <c r="NZ4">
        <v>2</v>
      </c>
      <c r="OA4">
        <v>300</v>
      </c>
      <c r="OB4">
        <v>7</v>
      </c>
      <c r="OC4">
        <v>200</v>
      </c>
      <c r="OD4">
        <v>2</v>
      </c>
      <c r="OE4">
        <v>1</v>
      </c>
      <c r="OF4">
        <v>25</v>
      </c>
      <c r="OG4">
        <v>4</v>
      </c>
      <c r="OH4">
        <v>2</v>
      </c>
      <c r="OJ4">
        <v>2</v>
      </c>
      <c r="OK4">
        <v>2</v>
      </c>
      <c r="OM4">
        <v>2</v>
      </c>
      <c r="OO4">
        <v>2</v>
      </c>
      <c r="OQ4">
        <v>1</v>
      </c>
      <c r="OR4">
        <v>75</v>
      </c>
      <c r="OS4">
        <v>2</v>
      </c>
      <c r="OT4">
        <v>75</v>
      </c>
      <c r="OU4">
        <v>3</v>
      </c>
      <c r="OV4">
        <v>1</v>
      </c>
      <c r="OW4">
        <v>75</v>
      </c>
      <c r="OX4">
        <v>3</v>
      </c>
      <c r="OY4">
        <v>2</v>
      </c>
      <c r="OZ4">
        <v>1</v>
      </c>
      <c r="PA4">
        <v>1</v>
      </c>
      <c r="PB4">
        <v>2</v>
      </c>
      <c r="PC4">
        <v>2</v>
      </c>
      <c r="PD4">
        <v>1</v>
      </c>
      <c r="PE4">
        <v>1</v>
      </c>
      <c r="PF4">
        <v>2</v>
      </c>
      <c r="PG4">
        <v>80</v>
      </c>
      <c r="PH4">
        <v>10</v>
      </c>
      <c r="PK4">
        <v>5</v>
      </c>
      <c r="PL4">
        <v>5</v>
      </c>
      <c r="PN4">
        <v>2</v>
      </c>
      <c r="PO4">
        <v>1</v>
      </c>
      <c r="PP4">
        <v>1</v>
      </c>
      <c r="PQ4">
        <v>1</v>
      </c>
      <c r="PR4">
        <v>2</v>
      </c>
      <c r="PS4">
        <v>2</v>
      </c>
      <c r="PT4">
        <v>2</v>
      </c>
      <c r="PU4">
        <v>1</v>
      </c>
      <c r="PV4">
        <v>2</v>
      </c>
      <c r="PW4">
        <v>2</v>
      </c>
      <c r="PX4">
        <v>2</v>
      </c>
      <c r="PY4">
        <v>2</v>
      </c>
      <c r="PZ4">
        <v>1</v>
      </c>
      <c r="QA4">
        <v>2</v>
      </c>
      <c r="QB4">
        <v>1</v>
      </c>
      <c r="QC4">
        <v>0</v>
      </c>
      <c r="QD4">
        <v>0</v>
      </c>
      <c r="QE4">
        <v>0</v>
      </c>
      <c r="QF4">
        <v>0</v>
      </c>
      <c r="QG4">
        <v>0</v>
      </c>
      <c r="QH4">
        <v>0</v>
      </c>
      <c r="QI4">
        <v>0</v>
      </c>
      <c r="QJ4">
        <v>0</v>
      </c>
      <c r="QK4">
        <v>0</v>
      </c>
      <c r="QL4">
        <v>0</v>
      </c>
      <c r="QM4">
        <v>9</v>
      </c>
      <c r="QN4">
        <v>0</v>
      </c>
      <c r="QO4">
        <v>0</v>
      </c>
      <c r="QP4">
        <v>0</v>
      </c>
      <c r="QQ4">
        <v>0</v>
      </c>
      <c r="QR4">
        <v>0</v>
      </c>
      <c r="QS4">
        <v>0</v>
      </c>
      <c r="QT4">
        <v>0</v>
      </c>
      <c r="QU4">
        <v>9</v>
      </c>
      <c r="QV4">
        <v>0</v>
      </c>
      <c r="QW4">
        <v>0</v>
      </c>
      <c r="QX4">
        <v>0</v>
      </c>
      <c r="QY4">
        <v>0</v>
      </c>
      <c r="QZ4">
        <v>0</v>
      </c>
      <c r="RA4">
        <v>0</v>
      </c>
      <c r="RB4">
        <v>0</v>
      </c>
      <c r="RC4">
        <v>0</v>
      </c>
      <c r="RD4">
        <v>0</v>
      </c>
      <c r="RE4">
        <v>0</v>
      </c>
      <c r="RF4">
        <v>0</v>
      </c>
      <c r="RG4">
        <v>0</v>
      </c>
      <c r="RH4">
        <v>0</v>
      </c>
      <c r="RI4">
        <v>0</v>
      </c>
      <c r="RJ4">
        <v>0</v>
      </c>
      <c r="RK4">
        <v>0</v>
      </c>
      <c r="RL4">
        <v>0</v>
      </c>
      <c r="RM4">
        <v>0</v>
      </c>
      <c r="RN4">
        <v>9</v>
      </c>
      <c r="RO4">
        <v>9</v>
      </c>
      <c r="RP4">
        <v>9</v>
      </c>
      <c r="RQ4">
        <v>9</v>
      </c>
      <c r="RR4">
        <v>9</v>
      </c>
      <c r="RS4">
        <v>9</v>
      </c>
      <c r="RT4">
        <v>9</v>
      </c>
      <c r="RU4">
        <v>9</v>
      </c>
      <c r="RV4">
        <v>9</v>
      </c>
      <c r="RW4">
        <v>9</v>
      </c>
      <c r="RX4">
        <v>9</v>
      </c>
      <c r="RY4">
        <v>0</v>
      </c>
      <c r="RZ4">
        <v>0</v>
      </c>
      <c r="SA4">
        <v>0</v>
      </c>
      <c r="SB4">
        <v>0</v>
      </c>
      <c r="SC4">
        <v>0</v>
      </c>
      <c r="SD4">
        <v>0</v>
      </c>
      <c r="SE4">
        <v>0</v>
      </c>
      <c r="SF4">
        <v>0</v>
      </c>
      <c r="SG4">
        <v>0</v>
      </c>
      <c r="SH4">
        <v>0</v>
      </c>
      <c r="SI4">
        <v>9</v>
      </c>
      <c r="SJ4">
        <v>0</v>
      </c>
      <c r="SK4">
        <v>0</v>
      </c>
      <c r="SL4">
        <v>0</v>
      </c>
      <c r="SM4">
        <v>0</v>
      </c>
      <c r="SN4">
        <v>0</v>
      </c>
      <c r="SO4">
        <v>0</v>
      </c>
      <c r="SP4">
        <v>9</v>
      </c>
      <c r="SQ4">
        <v>9</v>
      </c>
      <c r="SR4">
        <v>9</v>
      </c>
      <c r="SS4">
        <v>0</v>
      </c>
      <c r="ST4">
        <v>9</v>
      </c>
      <c r="SU4">
        <v>9</v>
      </c>
      <c r="SV4">
        <v>0</v>
      </c>
      <c r="SW4">
        <v>0</v>
      </c>
      <c r="SX4">
        <v>0</v>
      </c>
      <c r="SY4">
        <v>0</v>
      </c>
      <c r="SZ4">
        <v>0</v>
      </c>
      <c r="TA4">
        <v>0</v>
      </c>
      <c r="TB4">
        <v>0</v>
      </c>
      <c r="TC4">
        <v>0</v>
      </c>
      <c r="TD4">
        <v>0</v>
      </c>
      <c r="TE4">
        <v>0</v>
      </c>
      <c r="TF4">
        <v>0</v>
      </c>
      <c r="TG4">
        <v>0</v>
      </c>
      <c r="TH4">
        <v>0</v>
      </c>
      <c r="TI4">
        <v>0</v>
      </c>
      <c r="TJ4">
        <v>0</v>
      </c>
      <c r="TK4">
        <v>0</v>
      </c>
      <c r="TL4">
        <v>0</v>
      </c>
      <c r="TM4">
        <v>0</v>
      </c>
      <c r="TN4">
        <v>0</v>
      </c>
      <c r="TO4">
        <v>0</v>
      </c>
      <c r="TP4">
        <v>0</v>
      </c>
      <c r="TQ4">
        <v>0</v>
      </c>
      <c r="TR4">
        <v>0</v>
      </c>
      <c r="TS4">
        <v>0</v>
      </c>
      <c r="TT4">
        <v>0</v>
      </c>
      <c r="TU4">
        <v>0</v>
      </c>
      <c r="TV4">
        <v>0</v>
      </c>
      <c r="TW4">
        <v>9</v>
      </c>
      <c r="TX4">
        <v>0</v>
      </c>
      <c r="TY4">
        <v>9</v>
      </c>
      <c r="TZ4">
        <v>0</v>
      </c>
      <c r="UA4">
        <v>9</v>
      </c>
      <c r="UB4">
        <v>9</v>
      </c>
      <c r="UC4">
        <v>9</v>
      </c>
      <c r="UD4">
        <v>9</v>
      </c>
      <c r="UE4">
        <v>9</v>
      </c>
      <c r="UF4">
        <v>0</v>
      </c>
      <c r="UG4">
        <v>9</v>
      </c>
      <c r="UH4">
        <v>0</v>
      </c>
      <c r="UI4">
        <v>9</v>
      </c>
      <c r="UJ4">
        <v>0</v>
      </c>
      <c r="UK4">
        <v>9</v>
      </c>
      <c r="UL4">
        <v>9</v>
      </c>
      <c r="UM4">
        <v>9</v>
      </c>
      <c r="UN4">
        <v>9</v>
      </c>
      <c r="UO4">
        <v>9</v>
      </c>
      <c r="UP4">
        <v>0</v>
      </c>
      <c r="UQ4">
        <v>9</v>
      </c>
      <c r="UR4">
        <v>0</v>
      </c>
      <c r="US4">
        <v>0</v>
      </c>
      <c r="UT4">
        <v>0</v>
      </c>
      <c r="UU4">
        <v>0</v>
      </c>
      <c r="UV4">
        <v>0</v>
      </c>
      <c r="UW4">
        <v>0</v>
      </c>
      <c r="UX4">
        <v>0</v>
      </c>
      <c r="UY4">
        <v>9</v>
      </c>
      <c r="UZ4">
        <v>9</v>
      </c>
      <c r="VA4">
        <v>9</v>
      </c>
      <c r="VB4">
        <v>0</v>
      </c>
      <c r="VC4">
        <v>9</v>
      </c>
      <c r="VD4">
        <v>9</v>
      </c>
      <c r="VE4">
        <v>9</v>
      </c>
      <c r="VF4">
        <v>0</v>
      </c>
      <c r="VG4">
        <v>9</v>
      </c>
      <c r="VH4">
        <v>9</v>
      </c>
      <c r="VI4">
        <v>9</v>
      </c>
      <c r="VJ4">
        <v>9</v>
      </c>
      <c r="VK4">
        <v>9</v>
      </c>
      <c r="VL4">
        <v>9</v>
      </c>
      <c r="VM4">
        <v>9</v>
      </c>
      <c r="VN4">
        <v>9</v>
      </c>
      <c r="VO4">
        <v>9</v>
      </c>
      <c r="VP4">
        <v>9</v>
      </c>
      <c r="VQ4">
        <v>9</v>
      </c>
      <c r="VR4">
        <v>9</v>
      </c>
      <c r="VS4">
        <v>9</v>
      </c>
      <c r="VT4">
        <v>9</v>
      </c>
      <c r="VU4">
        <v>0</v>
      </c>
      <c r="VV4">
        <v>0</v>
      </c>
      <c r="VW4">
        <v>0</v>
      </c>
      <c r="VX4">
        <v>0</v>
      </c>
      <c r="VY4">
        <v>0</v>
      </c>
      <c r="VZ4">
        <v>0</v>
      </c>
      <c r="WA4">
        <v>0</v>
      </c>
      <c r="WB4">
        <v>9</v>
      </c>
      <c r="WC4">
        <v>9</v>
      </c>
      <c r="WD4">
        <v>9</v>
      </c>
      <c r="WE4">
        <v>9</v>
      </c>
      <c r="WF4">
        <v>9</v>
      </c>
      <c r="WG4">
        <v>9</v>
      </c>
      <c r="WH4">
        <v>9</v>
      </c>
      <c r="WI4">
        <v>9</v>
      </c>
      <c r="WJ4">
        <v>9</v>
      </c>
      <c r="WK4">
        <v>9</v>
      </c>
      <c r="WL4">
        <v>9</v>
      </c>
      <c r="WM4">
        <v>9</v>
      </c>
      <c r="WN4">
        <v>9</v>
      </c>
      <c r="WO4">
        <v>9</v>
      </c>
      <c r="WP4">
        <v>9</v>
      </c>
      <c r="WQ4">
        <v>9</v>
      </c>
      <c r="WR4">
        <v>9</v>
      </c>
      <c r="WS4">
        <v>0</v>
      </c>
      <c r="WT4">
        <v>0</v>
      </c>
      <c r="WU4">
        <v>0</v>
      </c>
      <c r="WV4">
        <v>0</v>
      </c>
      <c r="WW4">
        <v>0</v>
      </c>
      <c r="WX4">
        <v>0</v>
      </c>
      <c r="WY4">
        <v>0</v>
      </c>
      <c r="WZ4">
        <v>9</v>
      </c>
      <c r="XA4">
        <v>0</v>
      </c>
      <c r="XB4">
        <v>9</v>
      </c>
      <c r="XC4">
        <v>0</v>
      </c>
      <c r="XD4">
        <v>9</v>
      </c>
      <c r="XE4">
        <v>9</v>
      </c>
      <c r="XF4">
        <v>9</v>
      </c>
      <c r="XG4">
        <v>0</v>
      </c>
      <c r="XH4">
        <v>0</v>
      </c>
      <c r="XI4">
        <v>0</v>
      </c>
      <c r="XJ4">
        <v>0</v>
      </c>
      <c r="XK4">
        <v>0</v>
      </c>
      <c r="XL4">
        <v>0</v>
      </c>
      <c r="XM4">
        <v>0</v>
      </c>
      <c r="XN4">
        <v>0</v>
      </c>
      <c r="XO4">
        <v>0</v>
      </c>
      <c r="XP4">
        <v>9</v>
      </c>
      <c r="XQ4">
        <v>9</v>
      </c>
      <c r="XR4">
        <v>0</v>
      </c>
      <c r="XS4">
        <v>9</v>
      </c>
      <c r="XT4">
        <v>9</v>
      </c>
      <c r="XU4">
        <v>9</v>
      </c>
      <c r="XV4">
        <v>9</v>
      </c>
      <c r="XW4">
        <v>9</v>
      </c>
      <c r="XX4">
        <v>0</v>
      </c>
      <c r="XY4">
        <v>0</v>
      </c>
      <c r="XZ4">
        <v>9</v>
      </c>
      <c r="YA4">
        <v>0</v>
      </c>
      <c r="YB4">
        <v>0</v>
      </c>
      <c r="YC4">
        <v>0</v>
      </c>
      <c r="YD4">
        <v>9</v>
      </c>
      <c r="YE4">
        <v>0</v>
      </c>
      <c r="YF4">
        <v>0</v>
      </c>
      <c r="YG4">
        <v>0</v>
      </c>
      <c r="YH4">
        <v>0</v>
      </c>
      <c r="YI4">
        <v>0</v>
      </c>
      <c r="YJ4">
        <v>0</v>
      </c>
      <c r="YK4">
        <v>0</v>
      </c>
      <c r="YL4">
        <v>9</v>
      </c>
      <c r="YM4">
        <v>9</v>
      </c>
      <c r="YN4">
        <v>9</v>
      </c>
      <c r="YO4">
        <v>9</v>
      </c>
      <c r="YP4">
        <v>9</v>
      </c>
      <c r="YQ4">
        <v>9</v>
      </c>
      <c r="YR4">
        <v>9</v>
      </c>
      <c r="YS4">
        <v>9</v>
      </c>
      <c r="YT4">
        <v>9</v>
      </c>
      <c r="YU4">
        <v>9</v>
      </c>
      <c r="YV4">
        <v>9</v>
      </c>
      <c r="YW4">
        <v>9</v>
      </c>
      <c r="YX4">
        <v>9</v>
      </c>
      <c r="YY4">
        <v>9</v>
      </c>
      <c r="YZ4">
        <v>9</v>
      </c>
      <c r="ZA4">
        <v>9</v>
      </c>
      <c r="ZB4">
        <v>0</v>
      </c>
      <c r="ZC4">
        <v>0</v>
      </c>
      <c r="ZD4">
        <v>0</v>
      </c>
      <c r="ZE4">
        <v>0</v>
      </c>
      <c r="ZF4">
        <v>0</v>
      </c>
      <c r="ZG4">
        <v>0</v>
      </c>
      <c r="ZH4">
        <v>0</v>
      </c>
      <c r="ZI4">
        <v>0</v>
      </c>
      <c r="ZJ4">
        <v>9</v>
      </c>
      <c r="ZK4">
        <v>0</v>
      </c>
      <c r="ZL4">
        <v>9</v>
      </c>
      <c r="ZM4">
        <v>0</v>
      </c>
      <c r="ZN4">
        <v>0</v>
      </c>
      <c r="ZO4">
        <v>0</v>
      </c>
      <c r="ZP4">
        <v>0</v>
      </c>
      <c r="ZQ4">
        <v>9</v>
      </c>
      <c r="ZR4">
        <v>0</v>
      </c>
      <c r="ZS4">
        <v>9</v>
      </c>
      <c r="ZT4">
        <v>0</v>
      </c>
      <c r="ZU4">
        <v>9</v>
      </c>
      <c r="ZV4">
        <v>9</v>
      </c>
      <c r="ZW4">
        <v>9</v>
      </c>
      <c r="ZX4">
        <v>9</v>
      </c>
      <c r="ZY4">
        <v>9</v>
      </c>
      <c r="ZZ4">
        <v>0</v>
      </c>
      <c r="AAA4">
        <v>9</v>
      </c>
      <c r="AAB4">
        <v>9</v>
      </c>
      <c r="AAC4">
        <v>0</v>
      </c>
      <c r="AAD4">
        <v>9</v>
      </c>
      <c r="AAE4">
        <v>0</v>
      </c>
      <c r="AAF4">
        <v>9</v>
      </c>
      <c r="AAG4">
        <v>0</v>
      </c>
      <c r="AAH4">
        <v>9</v>
      </c>
      <c r="AAI4">
        <v>9</v>
      </c>
      <c r="AAJ4">
        <v>9</v>
      </c>
      <c r="AAK4">
        <v>9</v>
      </c>
      <c r="AAL4">
        <v>9</v>
      </c>
      <c r="AAM4">
        <v>0</v>
      </c>
      <c r="AAN4">
        <v>9</v>
      </c>
      <c r="AAO4">
        <v>0</v>
      </c>
      <c r="AAP4">
        <v>9</v>
      </c>
      <c r="AAQ4">
        <v>0</v>
      </c>
      <c r="AAR4">
        <v>9</v>
      </c>
      <c r="AAS4">
        <v>9</v>
      </c>
      <c r="AAT4">
        <v>9</v>
      </c>
      <c r="AAU4">
        <v>9</v>
      </c>
      <c r="AAV4">
        <v>9</v>
      </c>
      <c r="AAW4">
        <v>9</v>
      </c>
      <c r="AAX4">
        <v>0</v>
      </c>
      <c r="AAY4">
        <v>9</v>
      </c>
      <c r="AAZ4">
        <v>9</v>
      </c>
      <c r="ABA4">
        <v>9</v>
      </c>
      <c r="ABB4">
        <v>9</v>
      </c>
      <c r="ABC4">
        <v>9</v>
      </c>
      <c r="ABD4">
        <v>0</v>
      </c>
      <c r="ABE4">
        <v>0</v>
      </c>
      <c r="ABF4">
        <v>0</v>
      </c>
      <c r="ABG4">
        <v>0</v>
      </c>
      <c r="ABH4">
        <v>0</v>
      </c>
      <c r="ABI4">
        <v>0</v>
      </c>
      <c r="ABJ4">
        <v>9</v>
      </c>
      <c r="ABK4">
        <v>9</v>
      </c>
      <c r="ABL4">
        <v>9</v>
      </c>
      <c r="ABM4">
        <v>9</v>
      </c>
      <c r="ABN4">
        <v>9</v>
      </c>
      <c r="ABO4">
        <v>9</v>
      </c>
      <c r="ABP4">
        <v>9</v>
      </c>
      <c r="ABQ4">
        <v>0</v>
      </c>
      <c r="ABR4">
        <v>9</v>
      </c>
      <c r="ABS4">
        <v>9</v>
      </c>
      <c r="ABT4">
        <v>9</v>
      </c>
      <c r="ABU4">
        <v>9</v>
      </c>
      <c r="ABV4">
        <v>9</v>
      </c>
      <c r="ABW4">
        <v>9</v>
      </c>
      <c r="ABX4">
        <v>9</v>
      </c>
      <c r="ABY4">
        <v>0</v>
      </c>
      <c r="ABZ4">
        <v>9</v>
      </c>
      <c r="ACA4">
        <v>9</v>
      </c>
      <c r="ACB4">
        <v>9</v>
      </c>
      <c r="ACC4">
        <v>9</v>
      </c>
      <c r="ACD4">
        <v>9</v>
      </c>
      <c r="ACE4">
        <v>9</v>
      </c>
      <c r="ACF4">
        <v>9</v>
      </c>
      <c r="ACG4">
        <v>9</v>
      </c>
      <c r="ACH4">
        <v>9</v>
      </c>
      <c r="ACI4">
        <v>0</v>
      </c>
      <c r="ACJ4">
        <v>0</v>
      </c>
      <c r="ACK4">
        <v>9</v>
      </c>
      <c r="ACL4">
        <v>9</v>
      </c>
      <c r="ACM4">
        <v>9</v>
      </c>
      <c r="ACN4">
        <v>0</v>
      </c>
      <c r="ACO4">
        <v>0</v>
      </c>
      <c r="ACP4">
        <v>0</v>
      </c>
      <c r="ACQ4">
        <v>0</v>
      </c>
      <c r="ACR4">
        <v>0</v>
      </c>
      <c r="ACS4">
        <v>0</v>
      </c>
      <c r="ACT4">
        <v>0</v>
      </c>
      <c r="ACU4">
        <v>0</v>
      </c>
      <c r="ACV4">
        <v>0</v>
      </c>
      <c r="ACW4">
        <v>0</v>
      </c>
      <c r="ACX4">
        <v>0</v>
      </c>
      <c r="ACY4">
        <v>9</v>
      </c>
      <c r="ACZ4">
        <v>1</v>
      </c>
      <c r="ADA4">
        <v>9</v>
      </c>
      <c r="ADB4">
        <v>0</v>
      </c>
      <c r="ADC4">
        <v>9</v>
      </c>
      <c r="ADD4">
        <v>0</v>
      </c>
      <c r="ADE4">
        <v>9</v>
      </c>
      <c r="ADF4">
        <v>9</v>
      </c>
      <c r="ADG4">
        <v>9</v>
      </c>
      <c r="ADH4">
        <v>9</v>
      </c>
      <c r="ADI4">
        <v>9</v>
      </c>
      <c r="ADJ4">
        <v>0</v>
      </c>
      <c r="ADK4">
        <v>0</v>
      </c>
      <c r="ADL4">
        <v>0</v>
      </c>
      <c r="ADM4">
        <v>1</v>
      </c>
      <c r="ADN4">
        <v>1</v>
      </c>
      <c r="ADO4">
        <v>0</v>
      </c>
      <c r="ADP4">
        <v>0</v>
      </c>
      <c r="ADQ4">
        <v>0</v>
      </c>
      <c r="ADR4">
        <v>0</v>
      </c>
      <c r="ADS4">
        <v>1</v>
      </c>
      <c r="ADT4">
        <v>0</v>
      </c>
      <c r="ADU4">
        <v>0</v>
      </c>
      <c r="ADV4">
        <v>0</v>
      </c>
      <c r="ADW4">
        <v>0</v>
      </c>
      <c r="ADX4">
        <v>9</v>
      </c>
      <c r="ADY4">
        <v>0</v>
      </c>
      <c r="ADZ4">
        <v>0</v>
      </c>
      <c r="AEA4">
        <v>9</v>
      </c>
      <c r="AEB4">
        <v>0</v>
      </c>
      <c r="AEC4">
        <v>9</v>
      </c>
      <c r="AED4">
        <v>0</v>
      </c>
      <c r="AEE4">
        <v>9</v>
      </c>
      <c r="AEF4">
        <v>0</v>
      </c>
      <c r="AEG4">
        <v>0</v>
      </c>
      <c r="AEH4">
        <v>0</v>
      </c>
      <c r="AEI4">
        <v>1</v>
      </c>
      <c r="AEJ4">
        <v>0</v>
      </c>
      <c r="AEK4">
        <v>0</v>
      </c>
      <c r="AEL4">
        <v>0</v>
      </c>
      <c r="AEM4">
        <v>0</v>
      </c>
      <c r="AEN4">
        <v>1</v>
      </c>
      <c r="AEO4">
        <v>0</v>
      </c>
      <c r="AEP4">
        <v>0</v>
      </c>
      <c r="AEQ4">
        <v>0</v>
      </c>
      <c r="AER4">
        <v>0</v>
      </c>
      <c r="AES4">
        <v>0</v>
      </c>
      <c r="AET4">
        <v>0</v>
      </c>
      <c r="AEU4">
        <v>0</v>
      </c>
      <c r="AEV4">
        <v>0</v>
      </c>
      <c r="AEW4">
        <v>0</v>
      </c>
      <c r="AEX4">
        <v>9</v>
      </c>
      <c r="AEY4">
        <v>9</v>
      </c>
      <c r="AEZ4">
        <v>0</v>
      </c>
      <c r="AFA4">
        <v>0</v>
      </c>
      <c r="AFB4">
        <v>9</v>
      </c>
      <c r="AFC4">
        <v>0</v>
      </c>
      <c r="AFD4">
        <v>0</v>
      </c>
      <c r="AFE4">
        <v>0</v>
      </c>
      <c r="AFF4">
        <v>0</v>
      </c>
      <c r="AFG4">
        <v>0</v>
      </c>
      <c r="AFH4">
        <v>0</v>
      </c>
      <c r="AFI4">
        <v>0</v>
      </c>
      <c r="AFJ4">
        <v>0</v>
      </c>
      <c r="AFK4">
        <v>0</v>
      </c>
      <c r="AFL4">
        <v>0</v>
      </c>
      <c r="AFM4">
        <v>1</v>
      </c>
      <c r="AFN4">
        <v>1</v>
      </c>
      <c r="AFO4">
        <v>1</v>
      </c>
      <c r="AFP4">
        <v>1</v>
      </c>
      <c r="AFQ4">
        <v>1</v>
      </c>
      <c r="AFR4">
        <v>1</v>
      </c>
      <c r="AFS4">
        <v>4.5464596100000003</v>
      </c>
      <c r="AFT4">
        <v>4.5443390884000001</v>
      </c>
      <c r="AFU4">
        <v>4.5473411391000003</v>
      </c>
      <c r="AFV4">
        <v>4.5344113903999999</v>
      </c>
      <c r="AFW4">
        <v>4.5490039812000003</v>
      </c>
      <c r="AFX4">
        <v>4.5528921853000002</v>
      </c>
      <c r="AFY4">
        <v>4.5443390884000001</v>
      </c>
      <c r="AFZ4">
        <v>4.5309438567000004</v>
      </c>
      <c r="AGA4">
        <v>4.5457408008</v>
      </c>
      <c r="AGB4">
        <v>4.5490530344</v>
      </c>
      <c r="AGC4">
        <v>4.5566312846999999</v>
      </c>
      <c r="AGD4">
        <v>4.5487996642999997</v>
      </c>
      <c r="AGE4">
        <v>4.5577867888999997</v>
      </c>
      <c r="AGF4">
        <v>4.5540488179</v>
      </c>
      <c r="AGG4">
        <v>4.5447052469000004</v>
      </c>
      <c r="AGH4">
        <v>4.5512316719000001</v>
      </c>
      <c r="AGI4">
        <v>4.5339308903999997</v>
      </c>
      <c r="AGJ4">
        <v>4.5293464080000003</v>
      </c>
      <c r="AGK4">
        <v>4.5533663164</v>
      </c>
      <c r="AGL4">
        <v>4.5444862114999998</v>
      </c>
      <c r="AGM4">
        <v>4.5438397830000001</v>
      </c>
      <c r="AGN4">
        <v>4.5598551027000003</v>
      </c>
      <c r="AGO4">
        <v>4.5465097909000001</v>
      </c>
      <c r="AGP4">
        <v>4.5647878097000003</v>
      </c>
      <c r="AGQ4">
        <v>4.5500642109999996</v>
      </c>
      <c r="AGR4">
        <v>4.5430680514999997</v>
      </c>
      <c r="AGS4">
        <v>4.5539686861000002</v>
      </c>
      <c r="AGT4">
        <v>4.5450746857000004</v>
      </c>
      <c r="AGU4">
        <v>4.5491935586999999</v>
      </c>
      <c r="AGV4">
        <v>4.5452256325000002</v>
      </c>
      <c r="AGW4">
        <v>4.5509033928999996</v>
      </c>
      <c r="AGX4">
        <v>4.5748956628000004</v>
      </c>
      <c r="AGY4">
        <v>4.5150914194</v>
      </c>
      <c r="AGZ4">
        <v>4.5453030044</v>
      </c>
      <c r="AHA4">
        <v>4.5518060279999997</v>
      </c>
      <c r="AHB4">
        <v>4.5453575702000002</v>
      </c>
      <c r="AHC4">
        <v>4.5499927296999996</v>
      </c>
      <c r="AHD4">
        <v>4.5453072743999998</v>
      </c>
      <c r="AHE4">
        <v>4.5552900718</v>
      </c>
      <c r="AHF4">
        <v>4.5562273963999997</v>
      </c>
      <c r="AHG4">
        <v>4.5607587726999999</v>
      </c>
      <c r="AHH4">
        <v>4.5444953092000002</v>
      </c>
      <c r="AHI4">
        <v>4.5281799837000003</v>
      </c>
      <c r="AHJ4">
        <v>4.5597752787000001</v>
      </c>
      <c r="AHK4">
        <v>4.5354284355000001</v>
      </c>
      <c r="AHL4">
        <v>4.5285914494000004</v>
      </c>
      <c r="AHM4">
        <v>4.5561045781000002</v>
      </c>
      <c r="AHN4">
        <v>4.5582199627</v>
      </c>
      <c r="AHO4">
        <v>4.5531707123</v>
      </c>
      <c r="AHP4">
        <v>4.5254201726999996</v>
      </c>
      <c r="AHQ4">
        <v>4.5337870885999996</v>
      </c>
      <c r="AHR4">
        <v>4.5499024821000003</v>
      </c>
      <c r="AHS4">
        <v>4.5326221858000002</v>
      </c>
      <c r="AHT4">
        <v>4.5330050741000001</v>
      </c>
      <c r="AHU4">
        <v>4.5329909505000003</v>
      </c>
      <c r="AHV4">
        <v>4.5558534945</v>
      </c>
      <c r="AHW4">
        <v>4.5504715874999997</v>
      </c>
      <c r="AHX4">
        <v>4.5263386880000001</v>
      </c>
      <c r="AHY4">
        <v>4.5532439095999999</v>
      </c>
      <c r="AHZ4">
        <v>4.5437634610000002</v>
      </c>
      <c r="AIA4">
        <v>4.5473420286000001</v>
      </c>
      <c r="AIB4">
        <v>4.5397591130999997</v>
      </c>
      <c r="AIC4">
        <v>4.5411332707999996</v>
      </c>
      <c r="AID4">
        <v>4.5500726914999996</v>
      </c>
      <c r="AIE4">
        <v>4.5388563855999999</v>
      </c>
      <c r="AIF4">
        <v>4.5562624825000002</v>
      </c>
      <c r="AIG4">
        <v>4.5459309883000003</v>
      </c>
      <c r="AIH4">
        <v>4.5418178854000004</v>
      </c>
      <c r="AII4">
        <v>4.5589870672000004</v>
      </c>
      <c r="AIJ4">
        <v>4.5510067849000002</v>
      </c>
      <c r="AIK4">
        <v>4.5441877636000001</v>
      </c>
      <c r="AIL4">
        <v>4.5523307747999997</v>
      </c>
      <c r="AIM4">
        <v>4.5261967080999996</v>
      </c>
      <c r="AIN4">
        <v>4.5391676375000003</v>
      </c>
      <c r="AIO4">
        <v>4.5692631798000001</v>
      </c>
      <c r="AIP4">
        <v>4.5464470926000002</v>
      </c>
      <c r="AIQ4">
        <v>4.5553765244999997</v>
      </c>
      <c r="AIR4">
        <v>4.5462832203000003</v>
      </c>
      <c r="AIS4">
        <v>4.5601128534999997</v>
      </c>
      <c r="AIT4">
        <v>4.5464596100000003</v>
      </c>
      <c r="AIU4">
        <v>4.5464596100000003</v>
      </c>
      <c r="AIV4">
        <v>4.5464596100000003</v>
      </c>
      <c r="AIW4">
        <v>4.5464596100000003</v>
      </c>
      <c r="AIX4">
        <v>4.5464596100000003</v>
      </c>
      <c r="AIY4">
        <v>4.5464596100000003</v>
      </c>
      <c r="AIZ4">
        <v>4.5464596100000003</v>
      </c>
      <c r="AJA4">
        <v>4.5464596100000003</v>
      </c>
      <c r="AJB4">
        <v>4.5464596100000003</v>
      </c>
      <c r="AJC4">
        <v>4.5467459102000003</v>
      </c>
      <c r="AJD4">
        <v>4.5464596100000003</v>
      </c>
      <c r="AJE4">
        <v>4.5464596100000003</v>
      </c>
      <c r="AJF4">
        <v>4.5464596100000003</v>
      </c>
      <c r="AJG4">
        <v>4.5464596100000003</v>
      </c>
      <c r="AJH4">
        <v>4.5464596100000003</v>
      </c>
      <c r="AJI4">
        <v>4.5464596100000003</v>
      </c>
      <c r="AJJ4">
        <v>4.5464596100000003</v>
      </c>
      <c r="AJK4">
        <v>4.5464596100000003</v>
      </c>
      <c r="AJL4">
        <v>4.5464596100000003</v>
      </c>
      <c r="AJM4">
        <v>4.5464596100000003</v>
      </c>
      <c r="AJN4">
        <v>4.5464596100000003</v>
      </c>
      <c r="AJO4">
        <v>4.5464596100000003</v>
      </c>
      <c r="AJP4">
        <v>4.5464596100000003</v>
      </c>
      <c r="AJQ4">
        <v>4.5464596100000003</v>
      </c>
      <c r="AJR4">
        <v>4.5464596100000003</v>
      </c>
      <c r="AJS4">
        <v>4.5464596100000003</v>
      </c>
      <c r="AJT4">
        <v>4.5464596100000003</v>
      </c>
      <c r="AJU4">
        <v>4.5464596100000003</v>
      </c>
      <c r="AJV4">
        <v>4.5464596100000003</v>
      </c>
      <c r="AJW4">
        <v>4.5464596100000003</v>
      </c>
      <c r="AJX4">
        <v>4.5464596100000003</v>
      </c>
      <c r="AJY4">
        <v>4.5464596100000003</v>
      </c>
      <c r="AJZ4">
        <v>4.5464596100000003</v>
      </c>
      <c r="AKA4">
        <v>4.5464596100000003</v>
      </c>
      <c r="AKB4">
        <v>4.5464596100000003</v>
      </c>
      <c r="AKC4">
        <v>4.5464596100000003</v>
      </c>
      <c r="AKD4">
        <v>4.5464596100000003</v>
      </c>
      <c r="AKE4">
        <v>4.5637937152000001</v>
      </c>
      <c r="AKF4">
        <v>4.5456956193</v>
      </c>
      <c r="AKG4">
        <v>4.5464596100000003</v>
      </c>
      <c r="AKH4">
        <v>4.5446897615999999</v>
      </c>
      <c r="AKI4">
        <v>4.5422265904000003</v>
      </c>
      <c r="AKJ4">
        <v>4.5464596100000003</v>
      </c>
      <c r="AKK4">
        <v>4.5624922057999999</v>
      </c>
      <c r="AKL4">
        <v>4.5464596100000003</v>
      </c>
      <c r="AKM4">
        <v>4.5414494237999996</v>
      </c>
      <c r="AKN4">
        <v>4.5376561000000004</v>
      </c>
      <c r="AKO4">
        <v>4.5532072933999999</v>
      </c>
      <c r="AKP4">
        <v>4.5593538253999997</v>
      </c>
      <c r="AKQ4">
        <v>4.5422265904000003</v>
      </c>
      <c r="AKR4">
        <v>4.5464596100000003</v>
      </c>
      <c r="AKS4">
        <v>4.5611354172</v>
      </c>
      <c r="AKT4">
        <v>4.5409274691999997</v>
      </c>
      <c r="AKU4">
        <v>4.5334404399999997</v>
      </c>
      <c r="AKV4">
        <v>4.5544685937000002</v>
      </c>
      <c r="AKW4">
        <v>4.5320585872999999</v>
      </c>
      <c r="AKX4">
        <v>4.5406061148000001</v>
      </c>
      <c r="AKY4">
        <v>4.5684777057000003</v>
      </c>
      <c r="AKZ4">
        <v>4.5456956193</v>
      </c>
      <c r="ALA4">
        <v>4.5422265904000003</v>
      </c>
      <c r="ALB4">
        <v>4.5445008220999998</v>
      </c>
      <c r="ALC4">
        <v>4.5245872923999997</v>
      </c>
      <c r="ALD4">
        <v>4.5464596100000003</v>
      </c>
      <c r="ALE4">
        <v>4.5249741556999998</v>
      </c>
      <c r="ALF4">
        <v>4.5438517921999999</v>
      </c>
      <c r="ALG4">
        <v>4.5464596100000003</v>
      </c>
      <c r="ALH4">
        <v>4.5464596100000003</v>
      </c>
      <c r="ALI4">
        <v>4.5458059176000001</v>
      </c>
      <c r="ALJ4">
        <v>4.5464596100000003</v>
      </c>
      <c r="ALK4">
        <v>4.5464596100000003</v>
      </c>
      <c r="ALL4">
        <v>4.5467867429000002</v>
      </c>
      <c r="ALM4">
        <v>4.5474415829000003</v>
      </c>
      <c r="ALN4">
        <v>4.5464596100000003</v>
      </c>
      <c r="ALO4">
        <v>4.5454793578999997</v>
      </c>
      <c r="ALP4">
        <v>4.5444555355</v>
      </c>
      <c r="ALQ4">
        <v>4.5464596100000003</v>
      </c>
      <c r="ALR4">
        <v>4.5464596100000003</v>
      </c>
      <c r="ALS4">
        <v>4.5464596100000003</v>
      </c>
      <c r="ALT4">
        <v>4.5464596100000003</v>
      </c>
      <c r="ALU4">
        <v>4.5425488816000001</v>
      </c>
      <c r="ALV4">
        <v>4.5464596100000003</v>
      </c>
      <c r="ALW4">
        <v>4.5464596100000003</v>
      </c>
      <c r="ALX4">
        <v>4.5464596100000003</v>
      </c>
      <c r="ALY4">
        <v>4.5421021782000004</v>
      </c>
      <c r="ALZ4">
        <v>4.5482550324000002</v>
      </c>
      <c r="AMA4">
        <v>4.5449914708000003</v>
      </c>
      <c r="AMB4">
        <v>4.5414604350000003</v>
      </c>
      <c r="AMC4">
        <v>4.5464596100000003</v>
      </c>
      <c r="AMD4">
        <v>4.5447056195000002</v>
      </c>
      <c r="AME4">
        <v>4.5474415829000003</v>
      </c>
      <c r="AMF4">
        <v>4.5458874487000003</v>
      </c>
      <c r="AMG4">
        <v>4.5464596100000003</v>
      </c>
      <c r="AMH4">
        <v>4.5505117105000004</v>
      </c>
      <c r="AMI4">
        <v>4.5511025000999998</v>
      </c>
      <c r="AMJ4">
        <v>4.5464596100000003</v>
      </c>
      <c r="AMK4">
        <v>4.5427561959</v>
      </c>
      <c r="AML4">
        <v>4.5511320086999998</v>
      </c>
      <c r="AMM4">
        <v>9.0408534636999995</v>
      </c>
      <c r="AMN4">
        <v>4.5464596100000003</v>
      </c>
      <c r="AMO4">
        <v>4.5478925781999999</v>
      </c>
      <c r="AMP4">
        <v>4.5397516216999998</v>
      </c>
      <c r="AMQ4">
        <v>4.5458874487000003</v>
      </c>
      <c r="AMR4">
        <v>4.5391893606</v>
      </c>
      <c r="AMS4">
        <v>4.5436046443000002</v>
      </c>
      <c r="AMT4">
        <v>4.5388991798999996</v>
      </c>
      <c r="AMU4">
        <v>4.5386153230000001</v>
      </c>
      <c r="AMV4">
        <v>4.5453158723999998</v>
      </c>
      <c r="AMW4">
        <v>4.5456015875000002</v>
      </c>
      <c r="AMX4">
        <v>4.5427087479999999</v>
      </c>
      <c r="AMY4">
        <v>4.5482136004999996</v>
      </c>
      <c r="AMZ4">
        <v>4.5395939752999999</v>
      </c>
      <c r="ANA4">
        <v>4.5428828745000001</v>
      </c>
      <c r="ANB4">
        <v>4.5400824658000003</v>
      </c>
      <c r="ANC4">
        <v>4.5415047151000003</v>
      </c>
      <c r="AND4">
        <v>4.5455602868999998</v>
      </c>
      <c r="ANE4">
        <v>4.5464596100000003</v>
      </c>
      <c r="ANF4">
        <v>4.5464596100000003</v>
      </c>
      <c r="ANG4">
        <v>4.5464596100000003</v>
      </c>
      <c r="ANH4">
        <v>4.5464596100000003</v>
      </c>
      <c r="ANI4">
        <v>4682</v>
      </c>
      <c r="ANJ4">
        <v>1082</v>
      </c>
      <c r="ANK4">
        <v>1</v>
      </c>
      <c r="ANL4">
        <v>52415226</v>
      </c>
      <c r="ANM4">
        <v>1015007</v>
      </c>
      <c r="ANN4">
        <v>8503271</v>
      </c>
      <c r="ANO4">
        <v>29013161</v>
      </c>
      <c r="ANP4">
        <v>570165</v>
      </c>
      <c r="ANT4">
        <v>4103</v>
      </c>
      <c r="ANU4">
        <v>564065</v>
      </c>
      <c r="ANV4">
        <v>14088</v>
      </c>
      <c r="ANW4">
        <v>1</v>
      </c>
      <c r="ANX4">
        <v>1</v>
      </c>
      <c r="ANY4">
        <v>2</v>
      </c>
      <c r="ANZ4">
        <v>2</v>
      </c>
      <c r="AOA4">
        <v>2</v>
      </c>
      <c r="AOB4">
        <v>1</v>
      </c>
      <c r="AOC4">
        <v>2</v>
      </c>
      <c r="AOD4">
        <v>2</v>
      </c>
      <c r="AOE4">
        <v>22838</v>
      </c>
      <c r="AOF4">
        <v>22838000</v>
      </c>
      <c r="AOG4">
        <v>430754</v>
      </c>
      <c r="AOH4">
        <v>2</v>
      </c>
      <c r="AOI4">
        <v>3</v>
      </c>
      <c r="AOJ4">
        <v>2</v>
      </c>
      <c r="AOK4">
        <v>3</v>
      </c>
      <c r="AOL4">
        <v>9</v>
      </c>
      <c r="AOM4">
        <v>9</v>
      </c>
      <c r="AON4">
        <v>2</v>
      </c>
      <c r="AOO4">
        <v>3</v>
      </c>
      <c r="AOP4">
        <v>2</v>
      </c>
      <c r="AOQ4">
        <v>3</v>
      </c>
      <c r="AOR4">
        <v>21781139</v>
      </c>
      <c r="AOS4">
        <v>5044887</v>
      </c>
      <c r="AOT4">
        <v>3241286</v>
      </c>
      <c r="AOU4">
        <v>1056861</v>
      </c>
      <c r="AOV4">
        <v>5180233</v>
      </c>
      <c r="AOW4">
        <v>0</v>
      </c>
      <c r="AOX4">
        <v>2322272</v>
      </c>
      <c r="AOY4">
        <v>1396171</v>
      </c>
      <c r="AOZ4">
        <v>3929441</v>
      </c>
      <c r="APA4">
        <v>8462936</v>
      </c>
      <c r="APB4">
        <v>0</v>
      </c>
      <c r="APC4">
        <v>5044887</v>
      </c>
      <c r="APD4">
        <v>3241286</v>
      </c>
      <c r="APE4">
        <v>0</v>
      </c>
      <c r="APF4">
        <v>5180233</v>
      </c>
      <c r="APG4">
        <v>0</v>
      </c>
      <c r="APH4">
        <v>2322272</v>
      </c>
      <c r="API4">
        <v>1396171</v>
      </c>
      <c r="APJ4">
        <v>3929441</v>
      </c>
      <c r="APK4">
        <v>7898871</v>
      </c>
      <c r="APQ4">
        <v>0</v>
      </c>
      <c r="APR4">
        <v>0</v>
      </c>
      <c r="APS4">
        <v>0</v>
      </c>
      <c r="APT4">
        <v>0</v>
      </c>
      <c r="APU4">
        <v>564065</v>
      </c>
      <c r="APV4">
        <v>21781139</v>
      </c>
      <c r="APW4">
        <v>0</v>
      </c>
      <c r="APX4">
        <v>1056861</v>
      </c>
      <c r="APY4">
        <v>0</v>
      </c>
      <c r="APZ4">
        <v>0</v>
      </c>
      <c r="AQA4">
        <v>1</v>
      </c>
    </row>
    <row r="5" spans="1:1119" x14ac:dyDescent="0.25">
      <c r="A5">
        <v>183</v>
      </c>
      <c r="B5">
        <v>3</v>
      </c>
      <c r="C5">
        <v>5</v>
      </c>
      <c r="D5">
        <v>4</v>
      </c>
      <c r="E5">
        <v>1</v>
      </c>
      <c r="F5">
        <v>5500</v>
      </c>
      <c r="G5">
        <v>3</v>
      </c>
      <c r="H5">
        <v>3</v>
      </c>
      <c r="I5">
        <v>6</v>
      </c>
      <c r="J5">
        <v>2</v>
      </c>
      <c r="K5">
        <v>1</v>
      </c>
      <c r="L5">
        <v>2</v>
      </c>
      <c r="M5">
        <v>2</v>
      </c>
      <c r="N5">
        <v>2</v>
      </c>
      <c r="O5">
        <v>1</v>
      </c>
      <c r="P5">
        <v>1</v>
      </c>
      <c r="R5">
        <v>9</v>
      </c>
      <c r="S5">
        <v>2</v>
      </c>
      <c r="X5">
        <v>2002</v>
      </c>
      <c r="Y5">
        <v>8</v>
      </c>
      <c r="AA5">
        <v>2</v>
      </c>
      <c r="AB5">
        <v>2</v>
      </c>
      <c r="AC5">
        <v>2</v>
      </c>
      <c r="AD5">
        <v>2</v>
      </c>
      <c r="AE5">
        <v>2</v>
      </c>
      <c r="AF5">
        <v>2</v>
      </c>
      <c r="AG5">
        <v>2</v>
      </c>
      <c r="AH5">
        <v>2</v>
      </c>
      <c r="AI5">
        <v>2</v>
      </c>
      <c r="AJ5">
        <v>2</v>
      </c>
      <c r="AK5">
        <v>2</v>
      </c>
      <c r="AL5">
        <v>2</v>
      </c>
      <c r="AM5">
        <v>2</v>
      </c>
      <c r="AN5">
        <v>2</v>
      </c>
      <c r="AO5">
        <v>2</v>
      </c>
      <c r="AP5">
        <v>2</v>
      </c>
      <c r="AQ5">
        <v>1</v>
      </c>
      <c r="AX5">
        <v>8</v>
      </c>
      <c r="BL5">
        <v>1</v>
      </c>
      <c r="BM5">
        <v>2</v>
      </c>
      <c r="BN5">
        <v>12</v>
      </c>
      <c r="BP5">
        <v>2</v>
      </c>
      <c r="BV5">
        <v>1</v>
      </c>
      <c r="BW5">
        <v>2</v>
      </c>
      <c r="BX5">
        <v>9</v>
      </c>
      <c r="BY5">
        <v>1</v>
      </c>
      <c r="BZ5">
        <v>2</v>
      </c>
      <c r="CA5">
        <v>1</v>
      </c>
      <c r="CB5">
        <v>1</v>
      </c>
      <c r="CC5">
        <v>1</v>
      </c>
      <c r="CG5">
        <v>12</v>
      </c>
      <c r="CJ5">
        <v>2</v>
      </c>
      <c r="CK5">
        <v>1</v>
      </c>
      <c r="CL5">
        <v>2</v>
      </c>
      <c r="CM5">
        <v>50</v>
      </c>
      <c r="CN5">
        <v>4</v>
      </c>
      <c r="CO5">
        <v>7</v>
      </c>
      <c r="CP5">
        <v>3</v>
      </c>
      <c r="CQ5">
        <v>1</v>
      </c>
      <c r="CR5">
        <v>2</v>
      </c>
      <c r="CS5">
        <v>1</v>
      </c>
      <c r="CT5">
        <v>1</v>
      </c>
      <c r="CU5">
        <v>2</v>
      </c>
      <c r="CV5">
        <v>2</v>
      </c>
      <c r="CW5">
        <v>2</v>
      </c>
      <c r="CX5">
        <v>2</v>
      </c>
      <c r="CZ5">
        <v>1</v>
      </c>
      <c r="DA5">
        <v>1</v>
      </c>
      <c r="DB5">
        <v>2</v>
      </c>
      <c r="DD5">
        <v>2</v>
      </c>
      <c r="DE5">
        <v>2</v>
      </c>
      <c r="DF5">
        <v>2</v>
      </c>
      <c r="DG5">
        <v>2</v>
      </c>
      <c r="DH5">
        <v>2</v>
      </c>
      <c r="DI5">
        <v>2</v>
      </c>
      <c r="DJ5">
        <v>2</v>
      </c>
      <c r="DK5">
        <v>2</v>
      </c>
      <c r="DL5">
        <v>2</v>
      </c>
      <c r="DM5">
        <v>1</v>
      </c>
      <c r="DV5">
        <v>2</v>
      </c>
      <c r="DW5">
        <v>2</v>
      </c>
      <c r="EF5">
        <v>90</v>
      </c>
      <c r="EH5">
        <v>2</v>
      </c>
      <c r="EI5">
        <v>2</v>
      </c>
      <c r="EJ5">
        <v>1</v>
      </c>
      <c r="EK5">
        <v>2</v>
      </c>
      <c r="EL5">
        <v>2</v>
      </c>
      <c r="EM5">
        <v>2</v>
      </c>
      <c r="EN5">
        <v>2</v>
      </c>
      <c r="EQ5">
        <v>100</v>
      </c>
      <c r="EV5">
        <v>3</v>
      </c>
      <c r="FD5">
        <v>2</v>
      </c>
      <c r="FE5">
        <v>2</v>
      </c>
      <c r="FF5">
        <v>2</v>
      </c>
      <c r="FG5">
        <v>2</v>
      </c>
      <c r="FH5">
        <v>2</v>
      </c>
      <c r="FI5">
        <v>2</v>
      </c>
      <c r="FJ5">
        <v>1</v>
      </c>
      <c r="GL5">
        <v>2</v>
      </c>
      <c r="GM5">
        <v>1</v>
      </c>
      <c r="GN5">
        <v>2</v>
      </c>
      <c r="GO5">
        <v>2</v>
      </c>
      <c r="GP5">
        <v>2</v>
      </c>
      <c r="GQ5">
        <v>2</v>
      </c>
      <c r="GR5">
        <v>1</v>
      </c>
      <c r="GS5">
        <v>2</v>
      </c>
      <c r="GZ5">
        <v>90</v>
      </c>
      <c r="HA5">
        <v>2</v>
      </c>
      <c r="HB5">
        <v>2</v>
      </c>
      <c r="HC5">
        <v>1</v>
      </c>
      <c r="HD5">
        <v>2</v>
      </c>
      <c r="HE5">
        <v>2</v>
      </c>
      <c r="HF5">
        <v>2</v>
      </c>
      <c r="HG5">
        <v>2</v>
      </c>
      <c r="HH5">
        <v>2</v>
      </c>
      <c r="HK5">
        <v>100</v>
      </c>
      <c r="HQ5">
        <v>3</v>
      </c>
      <c r="HT5">
        <v>1</v>
      </c>
      <c r="HU5">
        <v>2</v>
      </c>
      <c r="HV5">
        <v>2</v>
      </c>
      <c r="HX5">
        <v>1</v>
      </c>
      <c r="HY5">
        <v>2</v>
      </c>
      <c r="HZ5">
        <v>2</v>
      </c>
      <c r="IA5">
        <v>2</v>
      </c>
      <c r="IB5">
        <v>2</v>
      </c>
      <c r="IC5">
        <v>2</v>
      </c>
      <c r="ID5">
        <v>2</v>
      </c>
      <c r="IU5">
        <v>2</v>
      </c>
      <c r="IV5">
        <v>1</v>
      </c>
      <c r="IW5">
        <v>2</v>
      </c>
      <c r="IX5">
        <v>2</v>
      </c>
      <c r="IY5">
        <v>2</v>
      </c>
      <c r="IZ5">
        <v>2</v>
      </c>
      <c r="JA5">
        <v>1</v>
      </c>
      <c r="JB5">
        <v>1</v>
      </c>
      <c r="JC5">
        <v>1</v>
      </c>
      <c r="JD5">
        <v>1</v>
      </c>
      <c r="JE5">
        <v>1</v>
      </c>
      <c r="JF5">
        <v>1</v>
      </c>
      <c r="JG5">
        <v>2</v>
      </c>
      <c r="JH5">
        <v>1</v>
      </c>
      <c r="JI5">
        <v>2</v>
      </c>
      <c r="JJ5">
        <v>1</v>
      </c>
      <c r="JS5">
        <v>1</v>
      </c>
      <c r="JV5">
        <v>2</v>
      </c>
      <c r="JW5">
        <v>2</v>
      </c>
      <c r="KF5">
        <v>2</v>
      </c>
      <c r="KG5">
        <v>2</v>
      </c>
      <c r="KP5">
        <v>2</v>
      </c>
      <c r="LE5">
        <v>2</v>
      </c>
      <c r="LO5">
        <v>1</v>
      </c>
      <c r="LP5">
        <v>2</v>
      </c>
      <c r="LQ5">
        <v>1</v>
      </c>
      <c r="LR5">
        <v>2</v>
      </c>
      <c r="LS5">
        <v>999</v>
      </c>
      <c r="LT5">
        <v>1</v>
      </c>
      <c r="MA5">
        <v>9</v>
      </c>
      <c r="MB5">
        <v>2</v>
      </c>
      <c r="MJ5">
        <v>2</v>
      </c>
      <c r="MT5">
        <v>1</v>
      </c>
      <c r="MU5">
        <v>2</v>
      </c>
      <c r="MY5">
        <v>2</v>
      </c>
      <c r="MZ5">
        <v>1</v>
      </c>
      <c r="NA5">
        <v>1</v>
      </c>
      <c r="NB5">
        <v>2</v>
      </c>
      <c r="NC5">
        <v>2</v>
      </c>
      <c r="ND5">
        <v>2</v>
      </c>
      <c r="NE5">
        <v>1</v>
      </c>
      <c r="NF5">
        <v>2</v>
      </c>
      <c r="NG5">
        <v>2</v>
      </c>
      <c r="NH5">
        <v>2</v>
      </c>
      <c r="NI5">
        <v>1</v>
      </c>
      <c r="NM5">
        <v>1</v>
      </c>
      <c r="NU5">
        <v>1</v>
      </c>
      <c r="NV5">
        <v>9</v>
      </c>
      <c r="NW5">
        <v>2</v>
      </c>
      <c r="NX5">
        <v>2</v>
      </c>
      <c r="NZ5">
        <v>1</v>
      </c>
      <c r="OA5">
        <v>1</v>
      </c>
      <c r="OB5">
        <v>1</v>
      </c>
      <c r="OC5">
        <v>3</v>
      </c>
      <c r="OD5">
        <v>2</v>
      </c>
      <c r="OE5">
        <v>2</v>
      </c>
      <c r="OF5">
        <v>0</v>
      </c>
      <c r="OG5">
        <v>0</v>
      </c>
      <c r="OH5">
        <v>2</v>
      </c>
      <c r="OJ5">
        <v>2</v>
      </c>
      <c r="OK5">
        <v>2</v>
      </c>
      <c r="OM5">
        <v>2</v>
      </c>
      <c r="OO5">
        <v>2</v>
      </c>
      <c r="OQ5">
        <v>1</v>
      </c>
      <c r="OR5">
        <v>1</v>
      </c>
      <c r="OS5">
        <v>1</v>
      </c>
      <c r="OT5">
        <v>75</v>
      </c>
      <c r="OU5">
        <v>3</v>
      </c>
      <c r="OW5">
        <v>0</v>
      </c>
      <c r="OX5">
        <v>5</v>
      </c>
      <c r="OY5">
        <v>1</v>
      </c>
      <c r="OZ5">
        <v>1</v>
      </c>
      <c r="PA5">
        <v>1</v>
      </c>
      <c r="PB5">
        <v>2</v>
      </c>
      <c r="PC5">
        <v>2</v>
      </c>
      <c r="PD5">
        <v>2</v>
      </c>
      <c r="PE5">
        <v>2</v>
      </c>
      <c r="PF5">
        <v>2</v>
      </c>
      <c r="PG5">
        <v>95</v>
      </c>
      <c r="PH5">
        <v>5</v>
      </c>
      <c r="PN5">
        <v>2</v>
      </c>
      <c r="PO5">
        <v>1</v>
      </c>
      <c r="PP5">
        <v>2</v>
      </c>
      <c r="PQ5">
        <v>2</v>
      </c>
      <c r="PR5">
        <v>2</v>
      </c>
      <c r="PS5">
        <v>2</v>
      </c>
      <c r="PT5">
        <v>2</v>
      </c>
      <c r="PU5">
        <v>2</v>
      </c>
      <c r="PV5">
        <v>2</v>
      </c>
      <c r="PW5">
        <v>2</v>
      </c>
      <c r="PX5">
        <v>2</v>
      </c>
      <c r="PY5">
        <v>2</v>
      </c>
      <c r="PZ5">
        <v>2</v>
      </c>
      <c r="QA5">
        <v>2</v>
      </c>
      <c r="QB5">
        <v>2</v>
      </c>
      <c r="QC5">
        <v>0</v>
      </c>
      <c r="QD5">
        <v>0</v>
      </c>
      <c r="QE5">
        <v>0</v>
      </c>
      <c r="QF5">
        <v>0</v>
      </c>
      <c r="QG5">
        <v>0</v>
      </c>
      <c r="QH5">
        <v>0</v>
      </c>
      <c r="QI5">
        <v>0</v>
      </c>
      <c r="QJ5">
        <v>0</v>
      </c>
      <c r="QK5">
        <v>0</v>
      </c>
      <c r="QL5">
        <v>0</v>
      </c>
      <c r="QM5">
        <v>0</v>
      </c>
      <c r="QN5">
        <v>0</v>
      </c>
      <c r="QO5">
        <v>9</v>
      </c>
      <c r="QP5">
        <v>0</v>
      </c>
      <c r="QQ5">
        <v>0</v>
      </c>
      <c r="QR5">
        <v>9</v>
      </c>
      <c r="QS5">
        <v>9</v>
      </c>
      <c r="QT5">
        <v>9</v>
      </c>
      <c r="QU5">
        <v>9</v>
      </c>
      <c r="QV5">
        <v>0</v>
      </c>
      <c r="QW5">
        <v>0</v>
      </c>
      <c r="QX5">
        <v>0</v>
      </c>
      <c r="QY5">
        <v>0</v>
      </c>
      <c r="QZ5">
        <v>0</v>
      </c>
      <c r="RA5">
        <v>0</v>
      </c>
      <c r="RB5">
        <v>0</v>
      </c>
      <c r="RC5">
        <v>0</v>
      </c>
      <c r="RD5">
        <v>0</v>
      </c>
      <c r="RE5">
        <v>0</v>
      </c>
      <c r="RF5">
        <v>0</v>
      </c>
      <c r="RG5">
        <v>0</v>
      </c>
      <c r="RH5">
        <v>0</v>
      </c>
      <c r="RI5">
        <v>0</v>
      </c>
      <c r="RJ5">
        <v>0</v>
      </c>
      <c r="RK5">
        <v>0</v>
      </c>
      <c r="RL5">
        <v>0</v>
      </c>
      <c r="RM5">
        <v>0</v>
      </c>
      <c r="RN5">
        <v>9</v>
      </c>
      <c r="RO5">
        <v>9</v>
      </c>
      <c r="RP5">
        <v>9</v>
      </c>
      <c r="RQ5">
        <v>9</v>
      </c>
      <c r="RR5">
        <v>9</v>
      </c>
      <c r="RS5">
        <v>9</v>
      </c>
      <c r="RT5">
        <v>9</v>
      </c>
      <c r="RU5">
        <v>9</v>
      </c>
      <c r="RV5">
        <v>9</v>
      </c>
      <c r="RW5">
        <v>9</v>
      </c>
      <c r="RX5">
        <v>9</v>
      </c>
      <c r="RY5">
        <v>0</v>
      </c>
      <c r="RZ5">
        <v>0</v>
      </c>
      <c r="SA5">
        <v>0</v>
      </c>
      <c r="SB5">
        <v>0</v>
      </c>
      <c r="SC5">
        <v>9</v>
      </c>
      <c r="SD5">
        <v>9</v>
      </c>
      <c r="SE5">
        <v>9</v>
      </c>
      <c r="SF5">
        <v>9</v>
      </c>
      <c r="SG5">
        <v>9</v>
      </c>
      <c r="SH5">
        <v>0</v>
      </c>
      <c r="SI5">
        <v>0</v>
      </c>
      <c r="SJ5">
        <v>0</v>
      </c>
      <c r="SK5">
        <v>0</v>
      </c>
      <c r="SL5">
        <v>0</v>
      </c>
      <c r="SM5">
        <v>0</v>
      </c>
      <c r="SN5">
        <v>0</v>
      </c>
      <c r="SO5">
        <v>0</v>
      </c>
      <c r="SP5">
        <v>9</v>
      </c>
      <c r="SQ5">
        <v>9</v>
      </c>
      <c r="SR5">
        <v>9</v>
      </c>
      <c r="SS5">
        <v>0</v>
      </c>
      <c r="ST5">
        <v>9</v>
      </c>
      <c r="SU5">
        <v>9</v>
      </c>
      <c r="SV5">
        <v>0</v>
      </c>
      <c r="SW5">
        <v>0</v>
      </c>
      <c r="SX5">
        <v>0</v>
      </c>
      <c r="SY5">
        <v>0</v>
      </c>
      <c r="SZ5">
        <v>0</v>
      </c>
      <c r="TA5">
        <v>0</v>
      </c>
      <c r="TB5">
        <v>0</v>
      </c>
      <c r="TC5">
        <v>0</v>
      </c>
      <c r="TD5">
        <v>0</v>
      </c>
      <c r="TE5">
        <v>0</v>
      </c>
      <c r="TF5">
        <v>0</v>
      </c>
      <c r="TG5">
        <v>0</v>
      </c>
      <c r="TH5">
        <v>0</v>
      </c>
      <c r="TI5">
        <v>0</v>
      </c>
      <c r="TJ5">
        <v>0</v>
      </c>
      <c r="TK5">
        <v>0</v>
      </c>
      <c r="TL5">
        <v>0</v>
      </c>
      <c r="TM5">
        <v>0</v>
      </c>
      <c r="TN5">
        <v>0</v>
      </c>
      <c r="TO5">
        <v>0</v>
      </c>
      <c r="TP5">
        <v>0</v>
      </c>
      <c r="TQ5">
        <v>0</v>
      </c>
      <c r="TR5">
        <v>0</v>
      </c>
      <c r="TS5">
        <v>0</v>
      </c>
      <c r="TT5">
        <v>0</v>
      </c>
      <c r="TU5">
        <v>0</v>
      </c>
      <c r="TV5">
        <v>0</v>
      </c>
      <c r="TW5">
        <v>0</v>
      </c>
      <c r="TX5">
        <v>9</v>
      </c>
      <c r="TY5">
        <v>9</v>
      </c>
      <c r="TZ5">
        <v>9</v>
      </c>
      <c r="UA5">
        <v>9</v>
      </c>
      <c r="UB5">
        <v>9</v>
      </c>
      <c r="UC5">
        <v>9</v>
      </c>
      <c r="UD5">
        <v>9</v>
      </c>
      <c r="UE5">
        <v>9</v>
      </c>
      <c r="UF5">
        <v>0</v>
      </c>
      <c r="UG5">
        <v>0</v>
      </c>
      <c r="UH5">
        <v>9</v>
      </c>
      <c r="UI5">
        <v>9</v>
      </c>
      <c r="UJ5">
        <v>9</v>
      </c>
      <c r="UK5">
        <v>9</v>
      </c>
      <c r="UL5">
        <v>9</v>
      </c>
      <c r="UM5">
        <v>9</v>
      </c>
      <c r="UN5">
        <v>9</v>
      </c>
      <c r="UO5">
        <v>9</v>
      </c>
      <c r="UP5">
        <v>0</v>
      </c>
      <c r="UQ5">
        <v>9</v>
      </c>
      <c r="UR5">
        <v>0</v>
      </c>
      <c r="US5">
        <v>0</v>
      </c>
      <c r="UT5">
        <v>0</v>
      </c>
      <c r="UU5">
        <v>0</v>
      </c>
      <c r="UV5">
        <v>0</v>
      </c>
      <c r="UW5">
        <v>0</v>
      </c>
      <c r="UX5">
        <v>0</v>
      </c>
      <c r="UY5">
        <v>9</v>
      </c>
      <c r="UZ5">
        <v>9</v>
      </c>
      <c r="VA5">
        <v>0</v>
      </c>
      <c r="VB5">
        <v>9</v>
      </c>
      <c r="VC5">
        <v>9</v>
      </c>
      <c r="VD5">
        <v>9</v>
      </c>
      <c r="VE5">
        <v>9</v>
      </c>
      <c r="VF5">
        <v>0</v>
      </c>
      <c r="VG5">
        <v>9</v>
      </c>
      <c r="VH5">
        <v>9</v>
      </c>
      <c r="VI5">
        <v>9</v>
      </c>
      <c r="VJ5">
        <v>9</v>
      </c>
      <c r="VK5">
        <v>9</v>
      </c>
      <c r="VL5">
        <v>9</v>
      </c>
      <c r="VM5">
        <v>9</v>
      </c>
      <c r="VN5">
        <v>0</v>
      </c>
      <c r="VO5">
        <v>0</v>
      </c>
      <c r="VP5">
        <v>0</v>
      </c>
      <c r="VQ5">
        <v>0</v>
      </c>
      <c r="VR5">
        <v>0</v>
      </c>
      <c r="VS5">
        <v>0</v>
      </c>
      <c r="VT5">
        <v>0</v>
      </c>
      <c r="VU5">
        <v>9</v>
      </c>
      <c r="VV5">
        <v>9</v>
      </c>
      <c r="VW5">
        <v>9</v>
      </c>
      <c r="VX5">
        <v>9</v>
      </c>
      <c r="VY5">
        <v>9</v>
      </c>
      <c r="VZ5">
        <v>9</v>
      </c>
      <c r="WA5">
        <v>9</v>
      </c>
      <c r="WB5">
        <v>9</v>
      </c>
      <c r="WC5">
        <v>9</v>
      </c>
      <c r="WD5">
        <v>9</v>
      </c>
      <c r="WE5">
        <v>9</v>
      </c>
      <c r="WF5">
        <v>9</v>
      </c>
      <c r="WG5">
        <v>9</v>
      </c>
      <c r="WH5">
        <v>9</v>
      </c>
      <c r="WI5">
        <v>9</v>
      </c>
      <c r="WJ5">
        <v>9</v>
      </c>
      <c r="WK5">
        <v>9</v>
      </c>
      <c r="WL5">
        <v>9</v>
      </c>
      <c r="WM5">
        <v>9</v>
      </c>
      <c r="WN5">
        <v>9</v>
      </c>
      <c r="WO5">
        <v>9</v>
      </c>
      <c r="WP5">
        <v>9</v>
      </c>
      <c r="WQ5">
        <v>9</v>
      </c>
      <c r="WR5">
        <v>9</v>
      </c>
      <c r="WS5">
        <v>0</v>
      </c>
      <c r="WT5">
        <v>0</v>
      </c>
      <c r="WU5">
        <v>0</v>
      </c>
      <c r="WV5">
        <v>0</v>
      </c>
      <c r="WW5">
        <v>0</v>
      </c>
      <c r="WX5">
        <v>0</v>
      </c>
      <c r="WY5">
        <v>0</v>
      </c>
      <c r="WZ5">
        <v>0</v>
      </c>
      <c r="XA5">
        <v>9</v>
      </c>
      <c r="XB5">
        <v>9</v>
      </c>
      <c r="XC5">
        <v>9</v>
      </c>
      <c r="XD5">
        <v>9</v>
      </c>
      <c r="XE5">
        <v>9</v>
      </c>
      <c r="XF5">
        <v>9</v>
      </c>
      <c r="XG5">
        <v>0</v>
      </c>
      <c r="XH5">
        <v>0</v>
      </c>
      <c r="XI5">
        <v>0</v>
      </c>
      <c r="XJ5">
        <v>0</v>
      </c>
      <c r="XK5">
        <v>0</v>
      </c>
      <c r="XL5">
        <v>0</v>
      </c>
      <c r="XM5">
        <v>0</v>
      </c>
      <c r="XN5">
        <v>0</v>
      </c>
      <c r="XO5">
        <v>0</v>
      </c>
      <c r="XP5">
        <v>9</v>
      </c>
      <c r="XQ5">
        <v>9</v>
      </c>
      <c r="XR5">
        <v>0</v>
      </c>
      <c r="XS5">
        <v>9</v>
      </c>
      <c r="XT5">
        <v>9</v>
      </c>
      <c r="XU5">
        <v>9</v>
      </c>
      <c r="XV5">
        <v>9</v>
      </c>
      <c r="XW5">
        <v>9</v>
      </c>
      <c r="XX5">
        <v>0</v>
      </c>
      <c r="XY5">
        <v>9</v>
      </c>
      <c r="XZ5">
        <v>9</v>
      </c>
      <c r="YA5">
        <v>0</v>
      </c>
      <c r="YB5">
        <v>0</v>
      </c>
      <c r="YC5">
        <v>0</v>
      </c>
      <c r="YD5">
        <v>9</v>
      </c>
      <c r="YE5">
        <v>0</v>
      </c>
      <c r="YF5">
        <v>0</v>
      </c>
      <c r="YG5">
        <v>0</v>
      </c>
      <c r="YH5">
        <v>0</v>
      </c>
      <c r="YI5">
        <v>0</v>
      </c>
      <c r="YJ5">
        <v>0</v>
      </c>
      <c r="YK5">
        <v>0</v>
      </c>
      <c r="YL5">
        <v>9</v>
      </c>
      <c r="YM5">
        <v>9</v>
      </c>
      <c r="YN5">
        <v>9</v>
      </c>
      <c r="YO5">
        <v>9</v>
      </c>
      <c r="YP5">
        <v>9</v>
      </c>
      <c r="YQ5">
        <v>9</v>
      </c>
      <c r="YR5">
        <v>9</v>
      </c>
      <c r="YS5">
        <v>9</v>
      </c>
      <c r="YT5">
        <v>9</v>
      </c>
      <c r="YU5">
        <v>9</v>
      </c>
      <c r="YV5">
        <v>9</v>
      </c>
      <c r="YW5">
        <v>9</v>
      </c>
      <c r="YX5">
        <v>9</v>
      </c>
      <c r="YY5">
        <v>9</v>
      </c>
      <c r="YZ5">
        <v>9</v>
      </c>
      <c r="ZA5">
        <v>9</v>
      </c>
      <c r="ZB5">
        <v>0</v>
      </c>
      <c r="ZC5">
        <v>0</v>
      </c>
      <c r="ZD5">
        <v>0</v>
      </c>
      <c r="ZE5">
        <v>0</v>
      </c>
      <c r="ZF5">
        <v>0</v>
      </c>
      <c r="ZG5">
        <v>0</v>
      </c>
      <c r="ZH5">
        <v>0</v>
      </c>
      <c r="ZI5">
        <v>0</v>
      </c>
      <c r="ZJ5">
        <v>0</v>
      </c>
      <c r="ZK5">
        <v>0</v>
      </c>
      <c r="ZL5">
        <v>0</v>
      </c>
      <c r="ZM5">
        <v>0</v>
      </c>
      <c r="ZN5">
        <v>0</v>
      </c>
      <c r="ZO5">
        <v>0</v>
      </c>
      <c r="ZP5">
        <v>0</v>
      </c>
      <c r="ZQ5">
        <v>0</v>
      </c>
      <c r="ZR5">
        <v>9</v>
      </c>
      <c r="ZS5">
        <v>9</v>
      </c>
      <c r="ZT5">
        <v>9</v>
      </c>
      <c r="ZU5">
        <v>9</v>
      </c>
      <c r="ZV5">
        <v>9</v>
      </c>
      <c r="ZW5">
        <v>9</v>
      </c>
      <c r="ZX5">
        <v>9</v>
      </c>
      <c r="ZY5">
        <v>9</v>
      </c>
      <c r="ZZ5">
        <v>0</v>
      </c>
      <c r="AAA5">
        <v>9</v>
      </c>
      <c r="AAB5">
        <v>9</v>
      </c>
      <c r="AAC5">
        <v>0</v>
      </c>
      <c r="AAD5">
        <v>0</v>
      </c>
      <c r="AAE5">
        <v>9</v>
      </c>
      <c r="AAF5">
        <v>9</v>
      </c>
      <c r="AAG5">
        <v>9</v>
      </c>
      <c r="AAH5">
        <v>9</v>
      </c>
      <c r="AAI5">
        <v>9</v>
      </c>
      <c r="AAJ5">
        <v>9</v>
      </c>
      <c r="AAK5">
        <v>9</v>
      </c>
      <c r="AAL5">
        <v>9</v>
      </c>
      <c r="AAM5">
        <v>0</v>
      </c>
      <c r="AAN5">
        <v>0</v>
      </c>
      <c r="AAO5">
        <v>9</v>
      </c>
      <c r="AAP5">
        <v>9</v>
      </c>
      <c r="AAQ5">
        <v>9</v>
      </c>
      <c r="AAR5">
        <v>9</v>
      </c>
      <c r="AAS5">
        <v>9</v>
      </c>
      <c r="AAT5">
        <v>9</v>
      </c>
      <c r="AAU5">
        <v>9</v>
      </c>
      <c r="AAV5">
        <v>9</v>
      </c>
      <c r="AAW5">
        <v>0</v>
      </c>
      <c r="AAX5">
        <v>9</v>
      </c>
      <c r="AAY5">
        <v>9</v>
      </c>
      <c r="AAZ5">
        <v>9</v>
      </c>
      <c r="ABA5">
        <v>9</v>
      </c>
      <c r="ABB5">
        <v>9</v>
      </c>
      <c r="ABC5">
        <v>9</v>
      </c>
      <c r="ABD5">
        <v>9</v>
      </c>
      <c r="ABE5">
        <v>9</v>
      </c>
      <c r="ABF5">
        <v>9</v>
      </c>
      <c r="ABG5">
        <v>9</v>
      </c>
      <c r="ABH5">
        <v>9</v>
      </c>
      <c r="ABI5">
        <v>9</v>
      </c>
      <c r="ABJ5">
        <v>9</v>
      </c>
      <c r="ABK5">
        <v>9</v>
      </c>
      <c r="ABL5">
        <v>9</v>
      </c>
      <c r="ABM5">
        <v>9</v>
      </c>
      <c r="ABN5">
        <v>9</v>
      </c>
      <c r="ABO5">
        <v>9</v>
      </c>
      <c r="ABP5">
        <v>9</v>
      </c>
      <c r="ABQ5">
        <v>0</v>
      </c>
      <c r="ABR5">
        <v>9</v>
      </c>
      <c r="ABS5">
        <v>9</v>
      </c>
      <c r="ABT5">
        <v>9</v>
      </c>
      <c r="ABU5">
        <v>9</v>
      </c>
      <c r="ABV5">
        <v>9</v>
      </c>
      <c r="ABW5">
        <v>9</v>
      </c>
      <c r="ABX5">
        <v>9</v>
      </c>
      <c r="ABY5">
        <v>0</v>
      </c>
      <c r="ABZ5">
        <v>9</v>
      </c>
      <c r="ACA5">
        <v>9</v>
      </c>
      <c r="ACB5">
        <v>9</v>
      </c>
      <c r="ACC5">
        <v>9</v>
      </c>
      <c r="ACD5">
        <v>9</v>
      </c>
      <c r="ACE5">
        <v>9</v>
      </c>
      <c r="ACF5">
        <v>9</v>
      </c>
      <c r="ACG5">
        <v>9</v>
      </c>
      <c r="ACH5">
        <v>9</v>
      </c>
      <c r="ACI5">
        <v>0</v>
      </c>
      <c r="ACJ5">
        <v>0</v>
      </c>
      <c r="ACK5">
        <v>9</v>
      </c>
      <c r="ACL5">
        <v>9</v>
      </c>
      <c r="ACM5">
        <v>9</v>
      </c>
      <c r="ACN5">
        <v>0</v>
      </c>
      <c r="ACO5">
        <v>0</v>
      </c>
      <c r="ACP5">
        <v>0</v>
      </c>
      <c r="ACQ5">
        <v>0</v>
      </c>
      <c r="ACR5">
        <v>0</v>
      </c>
      <c r="ACS5">
        <v>0</v>
      </c>
      <c r="ACT5">
        <v>0</v>
      </c>
      <c r="ACU5">
        <v>0</v>
      </c>
      <c r="ACV5">
        <v>0</v>
      </c>
      <c r="ACW5">
        <v>0</v>
      </c>
      <c r="ACX5">
        <v>0</v>
      </c>
      <c r="ACY5">
        <v>9</v>
      </c>
      <c r="ACZ5">
        <v>9</v>
      </c>
      <c r="ADA5">
        <v>9</v>
      </c>
      <c r="ADB5">
        <v>0</v>
      </c>
      <c r="ADC5">
        <v>9</v>
      </c>
      <c r="ADD5">
        <v>9</v>
      </c>
      <c r="ADE5">
        <v>9</v>
      </c>
      <c r="ADF5">
        <v>9</v>
      </c>
      <c r="ADG5">
        <v>9</v>
      </c>
      <c r="ADH5">
        <v>9</v>
      </c>
      <c r="ADI5">
        <v>9</v>
      </c>
      <c r="ADJ5">
        <v>0</v>
      </c>
      <c r="ADK5">
        <v>0</v>
      </c>
      <c r="ADL5">
        <v>0</v>
      </c>
      <c r="ADM5">
        <v>0</v>
      </c>
      <c r="ADN5">
        <v>9</v>
      </c>
      <c r="ADO5">
        <v>0</v>
      </c>
      <c r="ADP5">
        <v>0</v>
      </c>
      <c r="ADQ5">
        <v>0</v>
      </c>
      <c r="ADR5">
        <v>0</v>
      </c>
      <c r="ADS5">
        <v>0</v>
      </c>
      <c r="ADT5">
        <v>0</v>
      </c>
      <c r="ADU5">
        <v>0</v>
      </c>
      <c r="ADV5">
        <v>0</v>
      </c>
      <c r="ADW5">
        <v>0</v>
      </c>
      <c r="ADX5">
        <v>9</v>
      </c>
      <c r="ADY5">
        <v>0</v>
      </c>
      <c r="ADZ5">
        <v>0</v>
      </c>
      <c r="AEA5">
        <v>9</v>
      </c>
      <c r="AEB5">
        <v>0</v>
      </c>
      <c r="AEC5">
        <v>9</v>
      </c>
      <c r="AED5">
        <v>0</v>
      </c>
      <c r="AEE5">
        <v>9</v>
      </c>
      <c r="AEF5">
        <v>0</v>
      </c>
      <c r="AEG5">
        <v>0</v>
      </c>
      <c r="AEH5">
        <v>0</v>
      </c>
      <c r="AEI5">
        <v>0</v>
      </c>
      <c r="AEJ5">
        <v>0</v>
      </c>
      <c r="AEK5">
        <v>9</v>
      </c>
      <c r="AEL5">
        <v>0</v>
      </c>
      <c r="AEM5">
        <v>0</v>
      </c>
      <c r="AEN5">
        <v>0</v>
      </c>
      <c r="AEO5">
        <v>0</v>
      </c>
      <c r="AEP5">
        <v>0</v>
      </c>
      <c r="AEQ5">
        <v>0</v>
      </c>
      <c r="AER5">
        <v>0</v>
      </c>
      <c r="AES5">
        <v>0</v>
      </c>
      <c r="AET5">
        <v>0</v>
      </c>
      <c r="AEU5">
        <v>0</v>
      </c>
      <c r="AEV5">
        <v>0</v>
      </c>
      <c r="AEW5">
        <v>0</v>
      </c>
      <c r="AEX5">
        <v>9</v>
      </c>
      <c r="AEY5">
        <v>9</v>
      </c>
      <c r="AEZ5">
        <v>9</v>
      </c>
      <c r="AFA5">
        <v>9</v>
      </c>
      <c r="AFB5">
        <v>9</v>
      </c>
      <c r="AFC5">
        <v>0</v>
      </c>
      <c r="AFD5">
        <v>0</v>
      </c>
      <c r="AFE5">
        <v>0</v>
      </c>
      <c r="AFF5">
        <v>0</v>
      </c>
      <c r="AFG5">
        <v>0</v>
      </c>
      <c r="AFH5">
        <v>0</v>
      </c>
      <c r="AFI5">
        <v>0</v>
      </c>
      <c r="AFJ5">
        <v>0</v>
      </c>
      <c r="AFK5">
        <v>0</v>
      </c>
      <c r="AFL5">
        <v>0</v>
      </c>
      <c r="AFM5">
        <v>0</v>
      </c>
      <c r="AFN5">
        <v>0</v>
      </c>
      <c r="AFO5">
        <v>0</v>
      </c>
      <c r="AFP5">
        <v>0</v>
      </c>
      <c r="AFQ5">
        <v>0</v>
      </c>
      <c r="AFR5">
        <v>0</v>
      </c>
      <c r="AFS5">
        <v>961.78281331000005</v>
      </c>
      <c r="AFT5">
        <v>961.78281331000005</v>
      </c>
      <c r="AFU5">
        <v>961.78281331000005</v>
      </c>
      <c r="AFV5">
        <v>961.78281331000005</v>
      </c>
      <c r="AFW5">
        <v>961.78281331000005</v>
      </c>
      <c r="AFX5">
        <v>961.78281331000005</v>
      </c>
      <c r="AFY5">
        <v>961.78281331000005</v>
      </c>
      <c r="AFZ5">
        <v>961.78281331000005</v>
      </c>
      <c r="AGA5">
        <v>961.78281331000005</v>
      </c>
      <c r="AGB5">
        <v>961.78281331000005</v>
      </c>
      <c r="AGC5">
        <v>961.78281331000005</v>
      </c>
      <c r="AGD5">
        <v>961.78281331000005</v>
      </c>
      <c r="AGE5">
        <v>961.78281331000005</v>
      </c>
      <c r="AGF5">
        <v>961.78281331000005</v>
      </c>
      <c r="AGG5">
        <v>961.78281331000005</v>
      </c>
      <c r="AGH5">
        <v>961.78281331000005</v>
      </c>
      <c r="AGI5">
        <v>961.78281331000005</v>
      </c>
      <c r="AGJ5">
        <v>961.78281331000005</v>
      </c>
      <c r="AGK5">
        <v>961.78281331000005</v>
      </c>
      <c r="AGL5">
        <v>961.78281331000005</v>
      </c>
      <c r="AGM5">
        <v>961.78281331000005</v>
      </c>
      <c r="AGN5">
        <v>961.78281331000005</v>
      </c>
      <c r="AGO5">
        <v>961.78281331000005</v>
      </c>
      <c r="AGP5">
        <v>961.78281331000005</v>
      </c>
      <c r="AGQ5">
        <v>961.78281331000005</v>
      </c>
      <c r="AGR5">
        <v>961.78281331000005</v>
      </c>
      <c r="AGS5">
        <v>961.78281331000005</v>
      </c>
      <c r="AGT5">
        <v>960.15011196</v>
      </c>
      <c r="AGU5">
        <v>962.56302665999999</v>
      </c>
      <c r="AGV5">
        <v>961.78281331000005</v>
      </c>
      <c r="AGW5">
        <v>961.78281331000005</v>
      </c>
      <c r="AGX5">
        <v>962.72444374999998</v>
      </c>
      <c r="AGY5">
        <v>961.32854227999997</v>
      </c>
      <c r="AGZ5">
        <v>961.78281331000005</v>
      </c>
      <c r="AHA5">
        <v>961.78281331000005</v>
      </c>
      <c r="AHB5">
        <v>961.78281331000005</v>
      </c>
      <c r="AHC5">
        <v>961.78281331000005</v>
      </c>
      <c r="AHD5">
        <v>960.39889994999999</v>
      </c>
      <c r="AHE5">
        <v>967.73639514000001</v>
      </c>
      <c r="AHF5">
        <v>957.21298634000004</v>
      </c>
      <c r="AHG5">
        <v>0</v>
      </c>
      <c r="AHH5">
        <v>1459.5859648000001</v>
      </c>
      <c r="AHI5">
        <v>955.80597347000003</v>
      </c>
      <c r="AHJ5">
        <v>967.70518987000003</v>
      </c>
      <c r="AHK5">
        <v>958.96881011999994</v>
      </c>
      <c r="AHL5">
        <v>965.57092149000005</v>
      </c>
      <c r="AHM5">
        <v>946.47461892000001</v>
      </c>
      <c r="AHN5">
        <v>972.01495293999994</v>
      </c>
      <c r="AHO5">
        <v>950.50059529999999</v>
      </c>
      <c r="AHP5">
        <v>965.46082558000001</v>
      </c>
      <c r="AHQ5">
        <v>961.78281331000005</v>
      </c>
      <c r="AHR5">
        <v>961.78281331000005</v>
      </c>
      <c r="AHS5">
        <v>961.78281331000005</v>
      </c>
      <c r="AHT5">
        <v>961.78281331000005</v>
      </c>
      <c r="AHU5">
        <v>962.95927400999994</v>
      </c>
      <c r="AHV5">
        <v>960.02166354999997</v>
      </c>
      <c r="AHW5">
        <v>963.19190911999999</v>
      </c>
      <c r="AHX5">
        <v>962.85768958000006</v>
      </c>
      <c r="AHY5">
        <v>959.08402052999998</v>
      </c>
      <c r="AHZ5">
        <v>967.37530809999998</v>
      </c>
      <c r="AIA5">
        <v>962.11378906000004</v>
      </c>
      <c r="AIB5">
        <v>960.54221356999994</v>
      </c>
      <c r="AIC5">
        <v>959.12920835</v>
      </c>
      <c r="AID5">
        <v>967.30716348999999</v>
      </c>
      <c r="AIE5">
        <v>961.78281331000005</v>
      </c>
      <c r="AIF5">
        <v>961.78281331000005</v>
      </c>
      <c r="AIG5">
        <v>961.78281331000005</v>
      </c>
      <c r="AIH5">
        <v>961.78281331000005</v>
      </c>
      <c r="AII5">
        <v>961.78281331000005</v>
      </c>
      <c r="AIJ5">
        <v>961.78281331000005</v>
      </c>
      <c r="AIK5">
        <v>961.78281331000005</v>
      </c>
      <c r="AIL5">
        <v>961.78281331000005</v>
      </c>
      <c r="AIM5">
        <v>961.78281331000005</v>
      </c>
      <c r="AIN5">
        <v>961.78281331000005</v>
      </c>
      <c r="AIO5">
        <v>961.78281331000005</v>
      </c>
      <c r="AIP5">
        <v>961.78281331000005</v>
      </c>
      <c r="AIQ5">
        <v>961.78281331000005</v>
      </c>
      <c r="AIR5">
        <v>961.78281331000005</v>
      </c>
      <c r="AIS5">
        <v>961.78281331000005</v>
      </c>
      <c r="AIT5">
        <v>961.78281331000005</v>
      </c>
      <c r="AIU5">
        <v>961.78281331000005</v>
      </c>
      <c r="AIV5">
        <v>961.78281331000005</v>
      </c>
      <c r="AIW5">
        <v>961.78281331000005</v>
      </c>
      <c r="AIX5">
        <v>961.78281331000005</v>
      </c>
      <c r="AIY5">
        <v>961.78281331000005</v>
      </c>
      <c r="AIZ5">
        <v>961.78281331000005</v>
      </c>
      <c r="AJA5">
        <v>961.78281331000005</v>
      </c>
      <c r="AJB5">
        <v>961.78281331000005</v>
      </c>
      <c r="AJC5">
        <v>961.78281331000005</v>
      </c>
      <c r="AJD5">
        <v>961.78281331000005</v>
      </c>
      <c r="AJE5">
        <v>960.16990983999995</v>
      </c>
      <c r="AJF5">
        <v>961.78281331000005</v>
      </c>
      <c r="AJG5">
        <v>961.78281331000005</v>
      </c>
      <c r="AJH5">
        <v>961.78281331000005</v>
      </c>
      <c r="AJI5">
        <v>961.78281331000005</v>
      </c>
      <c r="AJJ5">
        <v>961.78281331000005</v>
      </c>
      <c r="AJK5">
        <v>961.78281331000005</v>
      </c>
      <c r="AJL5">
        <v>961.78281331000005</v>
      </c>
      <c r="AJM5">
        <v>961.78281331000005</v>
      </c>
      <c r="AJN5">
        <v>961.78281331000005</v>
      </c>
      <c r="AJO5">
        <v>961.78281331000005</v>
      </c>
      <c r="AJP5">
        <v>961.78281331000005</v>
      </c>
      <c r="AJQ5">
        <v>960.06363105000003</v>
      </c>
      <c r="AJR5">
        <v>961.78281331000005</v>
      </c>
      <c r="AJS5">
        <v>961.78281331000005</v>
      </c>
      <c r="AJT5">
        <v>961.78281331000005</v>
      </c>
      <c r="AJU5">
        <v>961.78281331000005</v>
      </c>
      <c r="AJV5">
        <v>961.78281331000005</v>
      </c>
      <c r="AJW5">
        <v>961.78281331000005</v>
      </c>
      <c r="AJX5">
        <v>961.78281331000005</v>
      </c>
      <c r="AJY5">
        <v>961.78281331000005</v>
      </c>
      <c r="AJZ5">
        <v>961.78281331000005</v>
      </c>
      <c r="AKA5">
        <v>961.78281331000005</v>
      </c>
      <c r="AKB5">
        <v>961.78281331000005</v>
      </c>
      <c r="AKC5">
        <v>961.78281331000005</v>
      </c>
      <c r="AKD5">
        <v>961.78281331000005</v>
      </c>
      <c r="AKE5">
        <v>961.78281331000005</v>
      </c>
      <c r="AKF5">
        <v>961.78281331000005</v>
      </c>
      <c r="AKG5">
        <v>961.78281331000005</v>
      </c>
      <c r="AKH5">
        <v>961.78281331000005</v>
      </c>
      <c r="AKI5">
        <v>961.78281331000005</v>
      </c>
      <c r="AKJ5">
        <v>961.78281331000005</v>
      </c>
      <c r="AKK5">
        <v>961.78281331000005</v>
      </c>
      <c r="AKL5">
        <v>961.78281331000005</v>
      </c>
      <c r="AKM5">
        <v>961.78281331000005</v>
      </c>
      <c r="AKN5">
        <v>961.78281331000005</v>
      </c>
      <c r="AKO5">
        <v>961.78281331000005</v>
      </c>
      <c r="AKP5">
        <v>961.78281331000005</v>
      </c>
      <c r="AKQ5">
        <v>961.78281331000005</v>
      </c>
      <c r="AKR5">
        <v>961.78281331000005</v>
      </c>
      <c r="AKS5">
        <v>961.78281331000005</v>
      </c>
      <c r="AKT5">
        <v>961.78281331000005</v>
      </c>
      <c r="AKU5">
        <v>961.78281331000005</v>
      </c>
      <c r="AKV5">
        <v>961.78281331000005</v>
      </c>
      <c r="AKW5">
        <v>961.78281331000005</v>
      </c>
      <c r="AKX5">
        <v>961.78281331000005</v>
      </c>
      <c r="AKY5">
        <v>961.78281331000005</v>
      </c>
      <c r="AKZ5">
        <v>961.78281331000005</v>
      </c>
      <c r="ALA5">
        <v>961.78281331000005</v>
      </c>
      <c r="ALB5">
        <v>961.78281331000005</v>
      </c>
      <c r="ALC5">
        <v>961.78281331000005</v>
      </c>
      <c r="ALD5">
        <v>961.78281331000005</v>
      </c>
      <c r="ALE5">
        <v>961.78281331000005</v>
      </c>
      <c r="ALF5">
        <v>961.78281331000005</v>
      </c>
      <c r="ALG5">
        <v>961.78281331000005</v>
      </c>
      <c r="ALH5">
        <v>961.78281331000005</v>
      </c>
      <c r="ALI5">
        <v>961.78281331000005</v>
      </c>
      <c r="ALJ5">
        <v>961.78281331000005</v>
      </c>
      <c r="ALK5">
        <v>961.78281331000005</v>
      </c>
      <c r="ALL5">
        <v>961.78281331000005</v>
      </c>
      <c r="ALM5">
        <v>961.78281331000005</v>
      </c>
      <c r="ALN5">
        <v>961.78281331000005</v>
      </c>
      <c r="ALO5">
        <v>961.78281331000005</v>
      </c>
      <c r="ALP5">
        <v>961.78281331000005</v>
      </c>
      <c r="ALQ5">
        <v>961.78281331000005</v>
      </c>
      <c r="ALR5">
        <v>961.78281331000005</v>
      </c>
      <c r="ALS5">
        <v>961.78281331000005</v>
      </c>
      <c r="ALT5">
        <v>961.78281331000005</v>
      </c>
      <c r="ALU5">
        <v>961.78281331000005</v>
      </c>
      <c r="ALV5">
        <v>961.78281331000005</v>
      </c>
      <c r="ALW5">
        <v>961.78281331000005</v>
      </c>
      <c r="ALX5">
        <v>961.78281331000005</v>
      </c>
      <c r="ALY5">
        <v>961.78281331000005</v>
      </c>
      <c r="ALZ5">
        <v>961.78281331000005</v>
      </c>
      <c r="AMA5">
        <v>961.78281331000005</v>
      </c>
      <c r="AMB5">
        <v>961.78281331000005</v>
      </c>
      <c r="AMC5">
        <v>961.78281331000005</v>
      </c>
      <c r="AMD5">
        <v>961.78281331000005</v>
      </c>
      <c r="AME5">
        <v>961.78281331000005</v>
      </c>
      <c r="AMF5">
        <v>961.78281331000005</v>
      </c>
      <c r="AMG5">
        <v>961.78281331000005</v>
      </c>
      <c r="AMH5">
        <v>961.78281331000005</v>
      </c>
      <c r="AMI5">
        <v>961.78281331000005</v>
      </c>
      <c r="AMJ5">
        <v>961.78281331000005</v>
      </c>
      <c r="AMK5">
        <v>961.78281331000005</v>
      </c>
      <c r="AML5">
        <v>961.78281331000005</v>
      </c>
      <c r="AMM5">
        <v>961.78281331000005</v>
      </c>
      <c r="AMN5">
        <v>961.78281331000005</v>
      </c>
      <c r="AMO5">
        <v>961.78281331000005</v>
      </c>
      <c r="AMP5">
        <v>961.78281331000005</v>
      </c>
      <c r="AMQ5">
        <v>961.78281331000005</v>
      </c>
      <c r="AMR5">
        <v>961.78281331000005</v>
      </c>
      <c r="AMS5">
        <v>961.78281331000005</v>
      </c>
      <c r="AMT5">
        <v>961.78281331000005</v>
      </c>
      <c r="AMU5">
        <v>961.78281331000005</v>
      </c>
      <c r="AMV5">
        <v>961.78281331000005</v>
      </c>
      <c r="AMW5">
        <v>961.78281331000005</v>
      </c>
      <c r="AMX5">
        <v>961.78281331000005</v>
      </c>
      <c r="AMY5">
        <v>961.78281331000005</v>
      </c>
      <c r="AMZ5">
        <v>961.78281331000005</v>
      </c>
      <c r="ANA5">
        <v>961.78281331000005</v>
      </c>
      <c r="ANB5">
        <v>961.78281331000005</v>
      </c>
      <c r="ANC5">
        <v>961.78281331000005</v>
      </c>
      <c r="AND5">
        <v>961.78281331000005</v>
      </c>
      <c r="ANE5">
        <v>961.78281331000005</v>
      </c>
      <c r="ANF5">
        <v>961.78281331000005</v>
      </c>
      <c r="ANG5">
        <v>961.78281331000005</v>
      </c>
      <c r="ANH5">
        <v>961.78281331000005</v>
      </c>
      <c r="ANI5">
        <v>2875</v>
      </c>
      <c r="ANJ5">
        <v>1554</v>
      </c>
      <c r="ANK5">
        <v>1</v>
      </c>
      <c r="ANL5">
        <v>3448963</v>
      </c>
      <c r="ANM5">
        <v>60584</v>
      </c>
      <c r="ANN5">
        <v>364380</v>
      </c>
      <c r="ANO5">
        <v>1243265</v>
      </c>
      <c r="ANP5">
        <v>34711</v>
      </c>
      <c r="ANQ5">
        <v>21519</v>
      </c>
      <c r="ANR5">
        <v>2205698</v>
      </c>
      <c r="ANS5">
        <v>25873</v>
      </c>
      <c r="ANW5">
        <v>2</v>
      </c>
      <c r="AOH5">
        <v>0</v>
      </c>
      <c r="AOI5">
        <v>0</v>
      </c>
      <c r="AOJ5">
        <v>0</v>
      </c>
      <c r="AOK5">
        <v>0</v>
      </c>
      <c r="AOL5">
        <v>0</v>
      </c>
      <c r="AOM5">
        <v>0</v>
      </c>
      <c r="AON5">
        <v>9</v>
      </c>
      <c r="AOO5">
        <v>9</v>
      </c>
      <c r="AOP5">
        <v>9</v>
      </c>
      <c r="AOQ5">
        <v>9</v>
      </c>
      <c r="AOR5">
        <v>2158009</v>
      </c>
      <c r="AOS5">
        <v>244833</v>
      </c>
      <c r="AOT5">
        <v>89336</v>
      </c>
      <c r="AOU5">
        <v>47689</v>
      </c>
      <c r="AOV5">
        <v>149414</v>
      </c>
      <c r="AOW5">
        <v>0</v>
      </c>
      <c r="AOX5">
        <v>236423</v>
      </c>
      <c r="AOY5">
        <v>52759</v>
      </c>
      <c r="AOZ5">
        <v>168053</v>
      </c>
      <c r="APA5">
        <v>302447</v>
      </c>
      <c r="APB5">
        <v>0</v>
      </c>
      <c r="APC5">
        <v>244833</v>
      </c>
      <c r="APD5">
        <v>89336</v>
      </c>
      <c r="APE5">
        <v>0</v>
      </c>
      <c r="APF5">
        <v>149414</v>
      </c>
      <c r="APG5">
        <v>0</v>
      </c>
      <c r="APH5">
        <v>236423</v>
      </c>
      <c r="API5">
        <v>52759</v>
      </c>
      <c r="APJ5">
        <v>168053</v>
      </c>
      <c r="APK5">
        <v>302447</v>
      </c>
      <c r="APL5">
        <v>2158009</v>
      </c>
      <c r="APM5">
        <v>0</v>
      </c>
      <c r="APN5">
        <v>47689</v>
      </c>
      <c r="APO5">
        <v>0</v>
      </c>
      <c r="APP5">
        <v>0</v>
      </c>
      <c r="AQA5">
        <v>2</v>
      </c>
    </row>
    <row r="6" spans="1:1119" x14ac:dyDescent="0.25">
      <c r="A6">
        <v>662</v>
      </c>
      <c r="B6">
        <v>1</v>
      </c>
      <c r="C6">
        <v>2</v>
      </c>
      <c r="D6">
        <v>4</v>
      </c>
      <c r="E6">
        <v>1</v>
      </c>
      <c r="F6">
        <v>8000</v>
      </c>
      <c r="G6">
        <v>3</v>
      </c>
      <c r="H6">
        <v>1</v>
      </c>
      <c r="I6">
        <v>6</v>
      </c>
      <c r="J6">
        <v>2</v>
      </c>
      <c r="K6">
        <v>1</v>
      </c>
      <c r="L6">
        <v>8</v>
      </c>
      <c r="M6">
        <v>2</v>
      </c>
      <c r="N6">
        <v>2</v>
      </c>
      <c r="O6">
        <v>1</v>
      </c>
      <c r="P6">
        <v>1</v>
      </c>
      <c r="R6">
        <v>8</v>
      </c>
      <c r="S6">
        <v>2</v>
      </c>
      <c r="X6">
        <v>1975</v>
      </c>
      <c r="Y6">
        <v>5</v>
      </c>
      <c r="AA6">
        <v>1</v>
      </c>
      <c r="AB6">
        <v>2</v>
      </c>
      <c r="AC6">
        <v>2</v>
      </c>
      <c r="AD6">
        <v>1</v>
      </c>
      <c r="AE6">
        <v>1</v>
      </c>
      <c r="AF6">
        <v>2</v>
      </c>
      <c r="AG6">
        <v>2</v>
      </c>
      <c r="AH6">
        <v>2</v>
      </c>
      <c r="AI6">
        <v>1</v>
      </c>
      <c r="AJ6">
        <v>1</v>
      </c>
      <c r="AK6">
        <v>1</v>
      </c>
      <c r="AL6">
        <v>1</v>
      </c>
      <c r="AM6">
        <v>2</v>
      </c>
      <c r="AN6">
        <v>1</v>
      </c>
      <c r="AO6">
        <v>2</v>
      </c>
      <c r="AP6">
        <v>2</v>
      </c>
      <c r="AQ6">
        <v>1</v>
      </c>
      <c r="AX6">
        <v>8</v>
      </c>
      <c r="BL6">
        <v>2</v>
      </c>
      <c r="BV6">
        <v>1</v>
      </c>
      <c r="BW6">
        <v>3</v>
      </c>
      <c r="BX6">
        <v>10</v>
      </c>
      <c r="BY6">
        <v>1</v>
      </c>
      <c r="BZ6">
        <v>2</v>
      </c>
      <c r="CA6">
        <v>2</v>
      </c>
      <c r="CB6">
        <v>2</v>
      </c>
      <c r="CE6">
        <v>7</v>
      </c>
      <c r="CF6">
        <v>2</v>
      </c>
      <c r="CG6">
        <v>12</v>
      </c>
      <c r="CJ6">
        <v>2</v>
      </c>
      <c r="CK6">
        <v>1</v>
      </c>
      <c r="CL6">
        <v>1</v>
      </c>
      <c r="CM6">
        <v>40</v>
      </c>
      <c r="CN6">
        <v>3</v>
      </c>
      <c r="CO6">
        <v>15</v>
      </c>
      <c r="CP6">
        <v>4</v>
      </c>
      <c r="CQ6">
        <v>1</v>
      </c>
      <c r="CR6">
        <v>1</v>
      </c>
      <c r="CS6">
        <v>1</v>
      </c>
      <c r="CT6">
        <v>1</v>
      </c>
      <c r="CU6">
        <v>2</v>
      </c>
      <c r="CV6">
        <v>2</v>
      </c>
      <c r="CW6">
        <v>2</v>
      </c>
      <c r="CX6">
        <v>2</v>
      </c>
      <c r="CZ6">
        <v>1</v>
      </c>
      <c r="DA6">
        <v>1</v>
      </c>
      <c r="DB6">
        <v>2</v>
      </c>
      <c r="DD6">
        <v>2</v>
      </c>
      <c r="DE6">
        <v>2</v>
      </c>
      <c r="DF6">
        <v>2</v>
      </c>
      <c r="DG6">
        <v>2</v>
      </c>
      <c r="DH6">
        <v>2</v>
      </c>
      <c r="DI6">
        <v>2</v>
      </c>
      <c r="DJ6">
        <v>2</v>
      </c>
      <c r="DK6">
        <v>2</v>
      </c>
      <c r="DL6">
        <v>2</v>
      </c>
      <c r="DM6">
        <v>1</v>
      </c>
      <c r="DV6">
        <v>1</v>
      </c>
      <c r="DW6">
        <v>2</v>
      </c>
      <c r="EF6">
        <v>90</v>
      </c>
      <c r="EH6">
        <v>2</v>
      </c>
      <c r="EI6">
        <v>2</v>
      </c>
      <c r="EJ6">
        <v>1</v>
      </c>
      <c r="EK6">
        <v>2</v>
      </c>
      <c r="EL6">
        <v>2</v>
      </c>
      <c r="EM6">
        <v>1</v>
      </c>
      <c r="EN6">
        <v>2</v>
      </c>
      <c r="EQ6">
        <v>100</v>
      </c>
      <c r="ET6">
        <v>1</v>
      </c>
      <c r="EV6">
        <v>3</v>
      </c>
      <c r="EW6">
        <v>2</v>
      </c>
      <c r="FD6">
        <v>2</v>
      </c>
      <c r="FE6">
        <v>2</v>
      </c>
      <c r="FF6">
        <v>2</v>
      </c>
      <c r="FG6">
        <v>2</v>
      </c>
      <c r="FH6">
        <v>1</v>
      </c>
      <c r="FI6">
        <v>2</v>
      </c>
      <c r="FJ6">
        <v>2</v>
      </c>
      <c r="GB6">
        <v>2</v>
      </c>
      <c r="GC6">
        <v>1</v>
      </c>
      <c r="GD6">
        <v>2</v>
      </c>
      <c r="GE6">
        <v>2</v>
      </c>
      <c r="GF6">
        <v>1</v>
      </c>
      <c r="GG6">
        <v>2</v>
      </c>
      <c r="GH6">
        <v>2</v>
      </c>
      <c r="GL6">
        <v>1</v>
      </c>
      <c r="GM6">
        <v>2</v>
      </c>
      <c r="GN6">
        <v>2</v>
      </c>
      <c r="GO6">
        <v>2</v>
      </c>
      <c r="GP6">
        <v>2</v>
      </c>
      <c r="GQ6">
        <v>2</v>
      </c>
      <c r="GR6">
        <v>1</v>
      </c>
      <c r="GS6">
        <v>2</v>
      </c>
      <c r="GZ6">
        <v>90</v>
      </c>
      <c r="HA6">
        <v>2</v>
      </c>
      <c r="HB6">
        <v>1</v>
      </c>
      <c r="HC6">
        <v>2</v>
      </c>
      <c r="HD6">
        <v>2</v>
      </c>
      <c r="HE6">
        <v>2</v>
      </c>
      <c r="HF6">
        <v>1</v>
      </c>
      <c r="HG6">
        <v>2</v>
      </c>
      <c r="HH6">
        <v>2</v>
      </c>
      <c r="HJ6">
        <v>90</v>
      </c>
      <c r="HN6">
        <v>10</v>
      </c>
      <c r="HQ6">
        <v>2</v>
      </c>
      <c r="HR6">
        <v>2</v>
      </c>
      <c r="HS6">
        <v>1</v>
      </c>
      <c r="IU6">
        <v>1</v>
      </c>
      <c r="IV6">
        <v>2</v>
      </c>
      <c r="IW6">
        <v>2</v>
      </c>
      <c r="IX6">
        <v>2</v>
      </c>
      <c r="IY6">
        <v>2</v>
      </c>
      <c r="IZ6">
        <v>2</v>
      </c>
      <c r="JA6">
        <v>2</v>
      </c>
      <c r="JB6">
        <v>2</v>
      </c>
      <c r="JD6">
        <v>1</v>
      </c>
      <c r="JE6">
        <v>2</v>
      </c>
      <c r="JF6">
        <v>1</v>
      </c>
      <c r="JG6">
        <v>1</v>
      </c>
      <c r="JH6">
        <v>1</v>
      </c>
      <c r="JI6">
        <v>1</v>
      </c>
      <c r="JJ6">
        <v>2</v>
      </c>
      <c r="JS6">
        <v>1</v>
      </c>
      <c r="JV6">
        <v>2</v>
      </c>
      <c r="JW6">
        <v>2</v>
      </c>
      <c r="KF6">
        <v>2</v>
      </c>
      <c r="KG6">
        <v>2</v>
      </c>
      <c r="KP6">
        <v>2</v>
      </c>
      <c r="LE6">
        <v>2</v>
      </c>
      <c r="LO6">
        <v>1</v>
      </c>
      <c r="LP6">
        <v>2</v>
      </c>
      <c r="LQ6">
        <v>2</v>
      </c>
      <c r="LR6">
        <v>2</v>
      </c>
      <c r="LT6">
        <v>1</v>
      </c>
      <c r="MA6">
        <v>2</v>
      </c>
      <c r="MB6">
        <v>2</v>
      </c>
      <c r="MJ6">
        <v>2</v>
      </c>
      <c r="MT6">
        <v>1</v>
      </c>
      <c r="MU6">
        <v>2</v>
      </c>
      <c r="MY6">
        <v>2</v>
      </c>
      <c r="MZ6">
        <v>1</v>
      </c>
      <c r="NA6">
        <v>1</v>
      </c>
      <c r="NB6">
        <v>1</v>
      </c>
      <c r="NC6">
        <v>2</v>
      </c>
      <c r="ND6">
        <v>2</v>
      </c>
      <c r="NE6">
        <v>2</v>
      </c>
      <c r="NF6">
        <v>2</v>
      </c>
      <c r="NG6">
        <v>2</v>
      </c>
      <c r="NH6">
        <v>2</v>
      </c>
      <c r="NI6">
        <v>8</v>
      </c>
      <c r="NJ6">
        <v>1</v>
      </c>
      <c r="NU6">
        <v>1</v>
      </c>
      <c r="NV6">
        <v>20</v>
      </c>
      <c r="NW6">
        <v>4</v>
      </c>
      <c r="NX6">
        <v>2</v>
      </c>
      <c r="NZ6">
        <v>2</v>
      </c>
      <c r="OA6">
        <v>2</v>
      </c>
      <c r="OB6">
        <v>1</v>
      </c>
      <c r="OC6">
        <v>10</v>
      </c>
      <c r="OD6">
        <v>2</v>
      </c>
      <c r="OE6">
        <v>1</v>
      </c>
      <c r="OF6">
        <v>2</v>
      </c>
      <c r="OG6">
        <v>1</v>
      </c>
      <c r="OH6">
        <v>2</v>
      </c>
      <c r="OJ6">
        <v>2</v>
      </c>
      <c r="OK6">
        <v>2</v>
      </c>
      <c r="OM6">
        <v>1</v>
      </c>
      <c r="ON6">
        <v>1</v>
      </c>
      <c r="OO6">
        <v>2</v>
      </c>
      <c r="OQ6">
        <v>1</v>
      </c>
      <c r="OR6">
        <v>1</v>
      </c>
      <c r="OS6">
        <v>1</v>
      </c>
      <c r="OT6">
        <v>90</v>
      </c>
      <c r="OU6">
        <v>4</v>
      </c>
      <c r="OW6">
        <v>0</v>
      </c>
      <c r="OX6">
        <v>5</v>
      </c>
      <c r="OY6">
        <v>1</v>
      </c>
      <c r="OZ6">
        <v>1</v>
      </c>
      <c r="PA6">
        <v>2</v>
      </c>
      <c r="PB6">
        <v>1</v>
      </c>
      <c r="PC6">
        <v>2</v>
      </c>
      <c r="PD6">
        <v>2</v>
      </c>
      <c r="PE6">
        <v>2</v>
      </c>
      <c r="PF6">
        <v>2</v>
      </c>
      <c r="PG6">
        <v>100</v>
      </c>
      <c r="PI6">
        <v>1</v>
      </c>
      <c r="PO6">
        <v>2</v>
      </c>
      <c r="PP6">
        <v>2</v>
      </c>
      <c r="PQ6">
        <v>2</v>
      </c>
      <c r="PR6">
        <v>2</v>
      </c>
      <c r="PS6">
        <v>2</v>
      </c>
      <c r="PT6">
        <v>2</v>
      </c>
      <c r="PU6">
        <v>2</v>
      </c>
      <c r="PV6">
        <v>4</v>
      </c>
      <c r="PW6">
        <v>1</v>
      </c>
      <c r="PX6">
        <v>1</v>
      </c>
      <c r="PY6">
        <v>2</v>
      </c>
      <c r="PZ6">
        <v>2</v>
      </c>
      <c r="QA6">
        <v>1</v>
      </c>
      <c r="QB6">
        <v>2</v>
      </c>
      <c r="QC6">
        <v>5</v>
      </c>
      <c r="QD6">
        <v>0</v>
      </c>
      <c r="QE6">
        <v>0</v>
      </c>
      <c r="QF6">
        <v>0</v>
      </c>
      <c r="QG6">
        <v>0</v>
      </c>
      <c r="QH6">
        <v>0</v>
      </c>
      <c r="QI6">
        <v>0</v>
      </c>
      <c r="QJ6">
        <v>0</v>
      </c>
      <c r="QK6">
        <v>0</v>
      </c>
      <c r="QL6">
        <v>0</v>
      </c>
      <c r="QM6">
        <v>0</v>
      </c>
      <c r="QN6">
        <v>0</v>
      </c>
      <c r="QO6">
        <v>9</v>
      </c>
      <c r="QP6">
        <v>0</v>
      </c>
      <c r="QQ6">
        <v>0</v>
      </c>
      <c r="QR6">
        <v>9</v>
      </c>
      <c r="QS6">
        <v>9</v>
      </c>
      <c r="QT6">
        <v>9</v>
      </c>
      <c r="QU6">
        <v>9</v>
      </c>
      <c r="QV6">
        <v>0</v>
      </c>
      <c r="QW6">
        <v>0</v>
      </c>
      <c r="QX6">
        <v>0</v>
      </c>
      <c r="QY6">
        <v>0</v>
      </c>
      <c r="QZ6">
        <v>0</v>
      </c>
      <c r="RA6">
        <v>0</v>
      </c>
      <c r="RB6">
        <v>0</v>
      </c>
      <c r="RC6">
        <v>0</v>
      </c>
      <c r="RD6">
        <v>0</v>
      </c>
      <c r="RE6">
        <v>0</v>
      </c>
      <c r="RF6">
        <v>0</v>
      </c>
      <c r="RG6">
        <v>0</v>
      </c>
      <c r="RH6">
        <v>0</v>
      </c>
      <c r="RI6">
        <v>0</v>
      </c>
      <c r="RJ6">
        <v>0</v>
      </c>
      <c r="RK6">
        <v>0</v>
      </c>
      <c r="RL6">
        <v>0</v>
      </c>
      <c r="RM6">
        <v>0</v>
      </c>
      <c r="RN6">
        <v>9</v>
      </c>
      <c r="RO6">
        <v>9</v>
      </c>
      <c r="RP6">
        <v>9</v>
      </c>
      <c r="RQ6">
        <v>9</v>
      </c>
      <c r="RR6">
        <v>9</v>
      </c>
      <c r="RS6">
        <v>9</v>
      </c>
      <c r="RT6">
        <v>9</v>
      </c>
      <c r="RU6">
        <v>9</v>
      </c>
      <c r="RV6">
        <v>9</v>
      </c>
      <c r="RW6">
        <v>9</v>
      </c>
      <c r="RX6">
        <v>9</v>
      </c>
      <c r="RY6">
        <v>0</v>
      </c>
      <c r="RZ6">
        <v>9</v>
      </c>
      <c r="SA6">
        <v>9</v>
      </c>
      <c r="SB6">
        <v>9</v>
      </c>
      <c r="SC6">
        <v>9</v>
      </c>
      <c r="SD6">
        <v>9</v>
      </c>
      <c r="SE6">
        <v>9</v>
      </c>
      <c r="SF6">
        <v>9</v>
      </c>
      <c r="SG6">
        <v>9</v>
      </c>
      <c r="SH6">
        <v>0</v>
      </c>
      <c r="SI6">
        <v>0</v>
      </c>
      <c r="SJ6">
        <v>0</v>
      </c>
      <c r="SK6">
        <v>0</v>
      </c>
      <c r="SL6">
        <v>0</v>
      </c>
      <c r="SM6">
        <v>0</v>
      </c>
      <c r="SN6">
        <v>0</v>
      </c>
      <c r="SO6">
        <v>9</v>
      </c>
      <c r="SP6">
        <v>9</v>
      </c>
      <c r="SQ6">
        <v>0</v>
      </c>
      <c r="SR6">
        <v>0</v>
      </c>
      <c r="SS6">
        <v>0</v>
      </c>
      <c r="ST6">
        <v>9</v>
      </c>
      <c r="SU6">
        <v>9</v>
      </c>
      <c r="SV6">
        <v>0</v>
      </c>
      <c r="SW6">
        <v>0</v>
      </c>
      <c r="SX6">
        <v>0</v>
      </c>
      <c r="SY6">
        <v>0</v>
      </c>
      <c r="SZ6">
        <v>0</v>
      </c>
      <c r="TA6">
        <v>0</v>
      </c>
      <c r="TB6">
        <v>0</v>
      </c>
      <c r="TC6">
        <v>0</v>
      </c>
      <c r="TD6">
        <v>0</v>
      </c>
      <c r="TE6">
        <v>0</v>
      </c>
      <c r="TF6">
        <v>0</v>
      </c>
      <c r="TG6">
        <v>0</v>
      </c>
      <c r="TH6">
        <v>0</v>
      </c>
      <c r="TI6">
        <v>0</v>
      </c>
      <c r="TJ6">
        <v>0</v>
      </c>
      <c r="TK6">
        <v>0</v>
      </c>
      <c r="TL6">
        <v>0</v>
      </c>
      <c r="TM6">
        <v>0</v>
      </c>
      <c r="TN6">
        <v>0</v>
      </c>
      <c r="TO6">
        <v>0</v>
      </c>
      <c r="TP6">
        <v>0</v>
      </c>
      <c r="TQ6">
        <v>0</v>
      </c>
      <c r="TR6">
        <v>0</v>
      </c>
      <c r="TS6">
        <v>0</v>
      </c>
      <c r="TT6">
        <v>0</v>
      </c>
      <c r="TU6">
        <v>0</v>
      </c>
      <c r="TV6">
        <v>0</v>
      </c>
      <c r="TW6">
        <v>0</v>
      </c>
      <c r="TX6">
        <v>9</v>
      </c>
      <c r="TY6">
        <v>9</v>
      </c>
      <c r="TZ6">
        <v>9</v>
      </c>
      <c r="UA6">
        <v>9</v>
      </c>
      <c r="UB6">
        <v>9</v>
      </c>
      <c r="UC6">
        <v>9</v>
      </c>
      <c r="UD6">
        <v>9</v>
      </c>
      <c r="UE6">
        <v>9</v>
      </c>
      <c r="UF6">
        <v>0</v>
      </c>
      <c r="UG6">
        <v>0</v>
      </c>
      <c r="UH6">
        <v>9</v>
      </c>
      <c r="UI6">
        <v>9</v>
      </c>
      <c r="UJ6">
        <v>9</v>
      </c>
      <c r="UK6">
        <v>9</v>
      </c>
      <c r="UL6">
        <v>9</v>
      </c>
      <c r="UM6">
        <v>9</v>
      </c>
      <c r="UN6">
        <v>9</v>
      </c>
      <c r="UO6">
        <v>9</v>
      </c>
      <c r="UP6">
        <v>0</v>
      </c>
      <c r="UQ6">
        <v>9</v>
      </c>
      <c r="UR6">
        <v>0</v>
      </c>
      <c r="US6">
        <v>0</v>
      </c>
      <c r="UT6">
        <v>0</v>
      </c>
      <c r="UU6">
        <v>0</v>
      </c>
      <c r="UV6">
        <v>0</v>
      </c>
      <c r="UW6">
        <v>0</v>
      </c>
      <c r="UX6">
        <v>0</v>
      </c>
      <c r="UY6">
        <v>9</v>
      </c>
      <c r="UZ6">
        <v>9</v>
      </c>
      <c r="VA6">
        <v>0</v>
      </c>
      <c r="VB6">
        <v>9</v>
      </c>
      <c r="VC6">
        <v>9</v>
      </c>
      <c r="VD6">
        <v>0</v>
      </c>
      <c r="VE6">
        <v>9</v>
      </c>
      <c r="VF6">
        <v>0</v>
      </c>
      <c r="VG6">
        <v>0</v>
      </c>
      <c r="VH6">
        <v>9</v>
      </c>
      <c r="VI6">
        <v>9</v>
      </c>
      <c r="VJ6">
        <v>9</v>
      </c>
      <c r="VK6">
        <v>9</v>
      </c>
      <c r="VL6">
        <v>9</v>
      </c>
      <c r="VM6">
        <v>9</v>
      </c>
      <c r="VN6">
        <v>1</v>
      </c>
      <c r="VO6">
        <v>1</v>
      </c>
      <c r="VP6">
        <v>1</v>
      </c>
      <c r="VQ6">
        <v>1</v>
      </c>
      <c r="VR6">
        <v>1</v>
      </c>
      <c r="VS6">
        <v>1</v>
      </c>
      <c r="VT6">
        <v>1</v>
      </c>
      <c r="VU6">
        <v>9</v>
      </c>
      <c r="VV6">
        <v>9</v>
      </c>
      <c r="VW6">
        <v>9</v>
      </c>
      <c r="VX6">
        <v>9</v>
      </c>
      <c r="VY6">
        <v>9</v>
      </c>
      <c r="VZ6">
        <v>9</v>
      </c>
      <c r="WA6">
        <v>9</v>
      </c>
      <c r="WB6">
        <v>9</v>
      </c>
      <c r="WC6">
        <v>9</v>
      </c>
      <c r="WD6">
        <v>9</v>
      </c>
      <c r="WE6">
        <v>9</v>
      </c>
      <c r="WF6">
        <v>9</v>
      </c>
      <c r="WG6">
        <v>9</v>
      </c>
      <c r="WH6">
        <v>9</v>
      </c>
      <c r="WI6">
        <v>9</v>
      </c>
      <c r="WJ6">
        <v>9</v>
      </c>
      <c r="WK6">
        <v>9</v>
      </c>
      <c r="WL6">
        <v>0</v>
      </c>
      <c r="WM6">
        <v>0</v>
      </c>
      <c r="WN6">
        <v>0</v>
      </c>
      <c r="WO6">
        <v>0</v>
      </c>
      <c r="WP6">
        <v>0</v>
      </c>
      <c r="WQ6">
        <v>0</v>
      </c>
      <c r="WR6">
        <v>0</v>
      </c>
      <c r="WS6">
        <v>1</v>
      </c>
      <c r="WT6">
        <v>1</v>
      </c>
      <c r="WU6">
        <v>1</v>
      </c>
      <c r="WV6">
        <v>1</v>
      </c>
      <c r="WW6">
        <v>1</v>
      </c>
      <c r="WX6">
        <v>1</v>
      </c>
      <c r="WY6">
        <v>0</v>
      </c>
      <c r="WZ6">
        <v>0</v>
      </c>
      <c r="XA6">
        <v>9</v>
      </c>
      <c r="XB6">
        <v>9</v>
      </c>
      <c r="XC6">
        <v>9</v>
      </c>
      <c r="XD6">
        <v>9</v>
      </c>
      <c r="XE6">
        <v>9</v>
      </c>
      <c r="XF6">
        <v>9</v>
      </c>
      <c r="XG6">
        <v>0</v>
      </c>
      <c r="XH6">
        <v>0</v>
      </c>
      <c r="XI6">
        <v>0</v>
      </c>
      <c r="XJ6">
        <v>0</v>
      </c>
      <c r="XK6">
        <v>0</v>
      </c>
      <c r="XL6">
        <v>0</v>
      </c>
      <c r="XM6">
        <v>0</v>
      </c>
      <c r="XN6">
        <v>0</v>
      </c>
      <c r="XO6">
        <v>0</v>
      </c>
      <c r="XP6">
        <v>9</v>
      </c>
      <c r="XQ6">
        <v>0</v>
      </c>
      <c r="XR6">
        <v>9</v>
      </c>
      <c r="XS6">
        <v>9</v>
      </c>
      <c r="XT6">
        <v>9</v>
      </c>
      <c r="XU6">
        <v>0</v>
      </c>
      <c r="XV6">
        <v>9</v>
      </c>
      <c r="XW6">
        <v>9</v>
      </c>
      <c r="XX6">
        <v>0</v>
      </c>
      <c r="XY6">
        <v>0</v>
      </c>
      <c r="XZ6">
        <v>0</v>
      </c>
      <c r="YA6">
        <v>9</v>
      </c>
      <c r="YB6">
        <v>9</v>
      </c>
      <c r="YC6">
        <v>9</v>
      </c>
      <c r="YD6">
        <v>9</v>
      </c>
      <c r="YE6">
        <v>9</v>
      </c>
      <c r="YF6">
        <v>9</v>
      </c>
      <c r="YG6">
        <v>9</v>
      </c>
      <c r="YH6">
        <v>9</v>
      </c>
      <c r="YI6">
        <v>9</v>
      </c>
      <c r="YJ6">
        <v>9</v>
      </c>
      <c r="YK6">
        <v>9</v>
      </c>
      <c r="YL6">
        <v>9</v>
      </c>
      <c r="YM6">
        <v>9</v>
      </c>
      <c r="YN6">
        <v>9</v>
      </c>
      <c r="YO6">
        <v>9</v>
      </c>
      <c r="YP6">
        <v>9</v>
      </c>
      <c r="YQ6">
        <v>9</v>
      </c>
      <c r="YR6">
        <v>9</v>
      </c>
      <c r="YS6">
        <v>9</v>
      </c>
      <c r="YT6">
        <v>9</v>
      </c>
      <c r="YU6">
        <v>9</v>
      </c>
      <c r="YV6">
        <v>9</v>
      </c>
      <c r="YW6">
        <v>9</v>
      </c>
      <c r="YX6">
        <v>9</v>
      </c>
      <c r="YY6">
        <v>9</v>
      </c>
      <c r="YZ6">
        <v>9</v>
      </c>
      <c r="ZA6">
        <v>9</v>
      </c>
      <c r="ZB6">
        <v>0</v>
      </c>
      <c r="ZC6">
        <v>0</v>
      </c>
      <c r="ZD6">
        <v>0</v>
      </c>
      <c r="ZE6">
        <v>0</v>
      </c>
      <c r="ZF6">
        <v>0</v>
      </c>
      <c r="ZG6">
        <v>0</v>
      </c>
      <c r="ZH6">
        <v>0</v>
      </c>
      <c r="ZI6">
        <v>0</v>
      </c>
      <c r="ZJ6">
        <v>9</v>
      </c>
      <c r="ZK6">
        <v>0</v>
      </c>
      <c r="ZL6">
        <v>0</v>
      </c>
      <c r="ZM6">
        <v>0</v>
      </c>
      <c r="ZN6">
        <v>1</v>
      </c>
      <c r="ZO6">
        <v>0</v>
      </c>
      <c r="ZP6">
        <v>0</v>
      </c>
      <c r="ZQ6">
        <v>0</v>
      </c>
      <c r="ZR6">
        <v>9</v>
      </c>
      <c r="ZS6">
        <v>9</v>
      </c>
      <c r="ZT6">
        <v>9</v>
      </c>
      <c r="ZU6">
        <v>9</v>
      </c>
      <c r="ZV6">
        <v>9</v>
      </c>
      <c r="ZW6">
        <v>9</v>
      </c>
      <c r="ZX6">
        <v>9</v>
      </c>
      <c r="ZY6">
        <v>9</v>
      </c>
      <c r="ZZ6">
        <v>0</v>
      </c>
      <c r="AAA6">
        <v>9</v>
      </c>
      <c r="AAB6">
        <v>9</v>
      </c>
      <c r="AAC6">
        <v>0</v>
      </c>
      <c r="AAD6">
        <v>0</v>
      </c>
      <c r="AAE6">
        <v>9</v>
      </c>
      <c r="AAF6">
        <v>9</v>
      </c>
      <c r="AAG6">
        <v>9</v>
      </c>
      <c r="AAH6">
        <v>9</v>
      </c>
      <c r="AAI6">
        <v>9</v>
      </c>
      <c r="AAJ6">
        <v>9</v>
      </c>
      <c r="AAK6">
        <v>9</v>
      </c>
      <c r="AAL6">
        <v>9</v>
      </c>
      <c r="AAM6">
        <v>0</v>
      </c>
      <c r="AAN6">
        <v>0</v>
      </c>
      <c r="AAO6">
        <v>9</v>
      </c>
      <c r="AAP6">
        <v>9</v>
      </c>
      <c r="AAQ6">
        <v>9</v>
      </c>
      <c r="AAR6">
        <v>9</v>
      </c>
      <c r="AAS6">
        <v>9</v>
      </c>
      <c r="AAT6">
        <v>9</v>
      </c>
      <c r="AAU6">
        <v>9</v>
      </c>
      <c r="AAV6">
        <v>9</v>
      </c>
      <c r="AAW6">
        <v>0</v>
      </c>
      <c r="AAX6">
        <v>9</v>
      </c>
      <c r="AAY6">
        <v>9</v>
      </c>
      <c r="AAZ6">
        <v>9</v>
      </c>
      <c r="ABA6">
        <v>9</v>
      </c>
      <c r="ABB6">
        <v>9</v>
      </c>
      <c r="ABC6">
        <v>9</v>
      </c>
      <c r="ABD6">
        <v>9</v>
      </c>
      <c r="ABE6">
        <v>9</v>
      </c>
      <c r="ABF6">
        <v>9</v>
      </c>
      <c r="ABG6">
        <v>9</v>
      </c>
      <c r="ABH6">
        <v>9</v>
      </c>
      <c r="ABI6">
        <v>9</v>
      </c>
      <c r="ABJ6">
        <v>9</v>
      </c>
      <c r="ABK6">
        <v>9</v>
      </c>
      <c r="ABL6">
        <v>9</v>
      </c>
      <c r="ABM6">
        <v>9</v>
      </c>
      <c r="ABN6">
        <v>9</v>
      </c>
      <c r="ABO6">
        <v>9</v>
      </c>
      <c r="ABP6">
        <v>9</v>
      </c>
      <c r="ABQ6">
        <v>0</v>
      </c>
      <c r="ABR6">
        <v>9</v>
      </c>
      <c r="ABS6">
        <v>9</v>
      </c>
      <c r="ABT6">
        <v>9</v>
      </c>
      <c r="ABU6">
        <v>9</v>
      </c>
      <c r="ABV6">
        <v>9</v>
      </c>
      <c r="ABW6">
        <v>9</v>
      </c>
      <c r="ABX6">
        <v>9</v>
      </c>
      <c r="ABY6">
        <v>0</v>
      </c>
      <c r="ABZ6">
        <v>9</v>
      </c>
      <c r="ACA6">
        <v>9</v>
      </c>
      <c r="ACB6">
        <v>9</v>
      </c>
      <c r="ACC6">
        <v>9</v>
      </c>
      <c r="ACD6">
        <v>9</v>
      </c>
      <c r="ACE6">
        <v>9</v>
      </c>
      <c r="ACF6">
        <v>9</v>
      </c>
      <c r="ACG6">
        <v>9</v>
      </c>
      <c r="ACH6">
        <v>9</v>
      </c>
      <c r="ACI6">
        <v>0</v>
      </c>
      <c r="ACJ6">
        <v>0</v>
      </c>
      <c r="ACK6">
        <v>9</v>
      </c>
      <c r="ACL6">
        <v>9</v>
      </c>
      <c r="ACM6">
        <v>9</v>
      </c>
      <c r="ACN6">
        <v>0</v>
      </c>
      <c r="ACO6">
        <v>0</v>
      </c>
      <c r="ACP6">
        <v>0</v>
      </c>
      <c r="ACQ6">
        <v>0</v>
      </c>
      <c r="ACR6">
        <v>0</v>
      </c>
      <c r="ACS6">
        <v>0</v>
      </c>
      <c r="ACT6">
        <v>0</v>
      </c>
      <c r="ACU6">
        <v>0</v>
      </c>
      <c r="ACV6">
        <v>0</v>
      </c>
      <c r="ACW6">
        <v>0</v>
      </c>
      <c r="ACX6">
        <v>0</v>
      </c>
      <c r="ACY6">
        <v>0</v>
      </c>
      <c r="ACZ6">
        <v>9</v>
      </c>
      <c r="ADA6">
        <v>9</v>
      </c>
      <c r="ADB6">
        <v>9</v>
      </c>
      <c r="ADC6">
        <v>9</v>
      </c>
      <c r="ADD6">
        <v>9</v>
      </c>
      <c r="ADE6">
        <v>9</v>
      </c>
      <c r="ADF6">
        <v>9</v>
      </c>
      <c r="ADG6">
        <v>9</v>
      </c>
      <c r="ADH6">
        <v>9</v>
      </c>
      <c r="ADI6">
        <v>9</v>
      </c>
      <c r="ADJ6">
        <v>0</v>
      </c>
      <c r="ADK6">
        <v>0</v>
      </c>
      <c r="ADL6">
        <v>0</v>
      </c>
      <c r="ADM6">
        <v>0</v>
      </c>
      <c r="ADN6">
        <v>9</v>
      </c>
      <c r="ADO6">
        <v>0</v>
      </c>
      <c r="ADP6">
        <v>0</v>
      </c>
      <c r="ADQ6">
        <v>0</v>
      </c>
      <c r="ADR6">
        <v>0</v>
      </c>
      <c r="ADS6">
        <v>0</v>
      </c>
      <c r="ADT6">
        <v>0</v>
      </c>
      <c r="ADU6">
        <v>0</v>
      </c>
      <c r="ADV6">
        <v>0</v>
      </c>
      <c r="ADW6">
        <v>0</v>
      </c>
      <c r="ADX6">
        <v>9</v>
      </c>
      <c r="ADY6">
        <v>0</v>
      </c>
      <c r="ADZ6">
        <v>0</v>
      </c>
      <c r="AEA6">
        <v>9</v>
      </c>
      <c r="AEB6">
        <v>0</v>
      </c>
      <c r="AEC6">
        <v>0</v>
      </c>
      <c r="AED6">
        <v>0</v>
      </c>
      <c r="AEE6">
        <v>9</v>
      </c>
      <c r="AEF6">
        <v>0</v>
      </c>
      <c r="AEG6">
        <v>0</v>
      </c>
      <c r="AEH6">
        <v>0</v>
      </c>
      <c r="AEI6">
        <v>0</v>
      </c>
      <c r="AEJ6">
        <v>0</v>
      </c>
      <c r="AEK6">
        <v>9</v>
      </c>
      <c r="AEL6">
        <v>0</v>
      </c>
      <c r="AEM6">
        <v>0</v>
      </c>
      <c r="AEN6">
        <v>0</v>
      </c>
      <c r="AEO6">
        <v>0</v>
      </c>
      <c r="AEP6">
        <v>0</v>
      </c>
      <c r="AEQ6">
        <v>0</v>
      </c>
      <c r="AER6">
        <v>0</v>
      </c>
      <c r="AES6">
        <v>0</v>
      </c>
      <c r="AET6">
        <v>0</v>
      </c>
      <c r="AEU6">
        <v>0</v>
      </c>
      <c r="AEV6">
        <v>0</v>
      </c>
      <c r="AEW6">
        <v>9</v>
      </c>
      <c r="AEX6">
        <v>0</v>
      </c>
      <c r="AEY6">
        <v>9</v>
      </c>
      <c r="AEZ6">
        <v>9</v>
      </c>
      <c r="AFA6">
        <v>9</v>
      </c>
      <c r="AFB6">
        <v>9</v>
      </c>
      <c r="AFC6">
        <v>9</v>
      </c>
      <c r="AFD6">
        <v>0</v>
      </c>
      <c r="AFE6">
        <v>0</v>
      </c>
      <c r="AFF6">
        <v>0</v>
      </c>
      <c r="AFG6">
        <v>0</v>
      </c>
      <c r="AFH6">
        <v>0</v>
      </c>
      <c r="AFI6">
        <v>0</v>
      </c>
      <c r="AFJ6">
        <v>0</v>
      </c>
      <c r="AFK6">
        <v>0</v>
      </c>
      <c r="AFL6">
        <v>0</v>
      </c>
      <c r="AFM6">
        <v>0</v>
      </c>
      <c r="AFN6">
        <v>0</v>
      </c>
      <c r="AFO6">
        <v>0</v>
      </c>
      <c r="AFP6">
        <v>0</v>
      </c>
      <c r="AFQ6">
        <v>0</v>
      </c>
      <c r="AFR6">
        <v>0</v>
      </c>
      <c r="AFS6">
        <v>1047.883139</v>
      </c>
      <c r="AFT6">
        <v>1033.7744825</v>
      </c>
      <c r="AFU6">
        <v>1078.3767759</v>
      </c>
      <c r="AFV6">
        <v>1102.5544657</v>
      </c>
      <c r="AFW6">
        <v>1049.2197297</v>
      </c>
      <c r="AFX6">
        <v>1052.7333599999999</v>
      </c>
      <c r="AFY6">
        <v>1036.5465698</v>
      </c>
      <c r="AFZ6">
        <v>1003.2513048</v>
      </c>
      <c r="AGA6">
        <v>1101.1104969</v>
      </c>
      <c r="AGB6">
        <v>1063.5939679000001</v>
      </c>
      <c r="AGC6">
        <v>1055.0966742999999</v>
      </c>
      <c r="AGD6">
        <v>1035.4721751</v>
      </c>
      <c r="AGE6">
        <v>1088.7195164</v>
      </c>
      <c r="AGF6">
        <v>1033.4565977</v>
      </c>
      <c r="AGG6">
        <v>1116.8882073</v>
      </c>
      <c r="AGH6">
        <v>0</v>
      </c>
      <c r="AGI6">
        <v>1587.5182138</v>
      </c>
      <c r="AGJ6">
        <v>1070.6831890000001</v>
      </c>
      <c r="AGK6">
        <v>1040.8616268999999</v>
      </c>
      <c r="AGL6">
        <v>1046.4400803999999</v>
      </c>
      <c r="AGM6">
        <v>1021.8520465</v>
      </c>
      <c r="AGN6">
        <v>1047.883139</v>
      </c>
      <c r="AGO6">
        <v>1047.883139</v>
      </c>
      <c r="AGP6">
        <v>1047.883139</v>
      </c>
      <c r="AGQ6">
        <v>1047.883139</v>
      </c>
      <c r="AGR6">
        <v>1047.883139</v>
      </c>
      <c r="AGS6">
        <v>1047.883139</v>
      </c>
      <c r="AGT6">
        <v>1047.883139</v>
      </c>
      <c r="AGU6">
        <v>1047.883139</v>
      </c>
      <c r="AGV6">
        <v>1047.883139</v>
      </c>
      <c r="AGW6">
        <v>1047.883139</v>
      </c>
      <c r="AGX6">
        <v>1047.883139</v>
      </c>
      <c r="AGY6">
        <v>1047.883139</v>
      </c>
      <c r="AGZ6">
        <v>1047.883139</v>
      </c>
      <c r="AHA6">
        <v>1047.883139</v>
      </c>
      <c r="AHB6">
        <v>1047.883139</v>
      </c>
      <c r="AHC6">
        <v>1047.883139</v>
      </c>
      <c r="AHD6">
        <v>1047.883139</v>
      </c>
      <c r="AHE6">
        <v>1047.883139</v>
      </c>
      <c r="AHF6">
        <v>1047.883139</v>
      </c>
      <c r="AHG6">
        <v>1047.883139</v>
      </c>
      <c r="AHH6">
        <v>1047.883139</v>
      </c>
      <c r="AHI6">
        <v>1047.883139</v>
      </c>
      <c r="AHJ6">
        <v>1047.883139</v>
      </c>
      <c r="AHK6">
        <v>1047.883139</v>
      </c>
      <c r="AHL6">
        <v>1047.883139</v>
      </c>
      <c r="AHM6">
        <v>1047.883139</v>
      </c>
      <c r="AHN6">
        <v>1047.883139</v>
      </c>
      <c r="AHO6">
        <v>1047.883139</v>
      </c>
      <c r="AHP6">
        <v>1047.883139</v>
      </c>
      <c r="AHQ6">
        <v>1047.883139</v>
      </c>
      <c r="AHR6">
        <v>1047.883139</v>
      </c>
      <c r="AHS6">
        <v>1047.883139</v>
      </c>
      <c r="AHT6">
        <v>1047.883139</v>
      </c>
      <c r="AHU6">
        <v>1047.883139</v>
      </c>
      <c r="AHV6">
        <v>1047.883139</v>
      </c>
      <c r="AHW6">
        <v>1047.883139</v>
      </c>
      <c r="AHX6">
        <v>1047.883139</v>
      </c>
      <c r="AHY6">
        <v>1047.883139</v>
      </c>
      <c r="AHZ6">
        <v>1047.883139</v>
      </c>
      <c r="AIA6">
        <v>1047.883139</v>
      </c>
      <c r="AIB6">
        <v>1047.883139</v>
      </c>
      <c r="AIC6">
        <v>1047.883139</v>
      </c>
      <c r="AID6">
        <v>1047.883139</v>
      </c>
      <c r="AIE6">
        <v>1047.883139</v>
      </c>
      <c r="AIF6">
        <v>1047.883139</v>
      </c>
      <c r="AIG6">
        <v>1047.883139</v>
      </c>
      <c r="AIH6">
        <v>1047.883139</v>
      </c>
      <c r="AII6">
        <v>1047.883139</v>
      </c>
      <c r="AIJ6">
        <v>1047.883139</v>
      </c>
      <c r="AIK6">
        <v>1047.883139</v>
      </c>
      <c r="AIL6">
        <v>1047.883139</v>
      </c>
      <c r="AIM6">
        <v>1047.883139</v>
      </c>
      <c r="AIN6">
        <v>1047.883139</v>
      </c>
      <c r="AIO6">
        <v>1047.883139</v>
      </c>
      <c r="AIP6">
        <v>1047.883139</v>
      </c>
      <c r="AIQ6">
        <v>1047.883139</v>
      </c>
      <c r="AIR6">
        <v>1047.883139</v>
      </c>
      <c r="AIS6">
        <v>1047.883139</v>
      </c>
      <c r="AIT6">
        <v>1047.883139</v>
      </c>
      <c r="AIU6">
        <v>1047.883139</v>
      </c>
      <c r="AIV6">
        <v>1047.883139</v>
      </c>
      <c r="AIW6">
        <v>1047.883139</v>
      </c>
      <c r="AIX6">
        <v>1047.883139</v>
      </c>
      <c r="AIY6">
        <v>1047.883139</v>
      </c>
      <c r="AIZ6">
        <v>1047.883139</v>
      </c>
      <c r="AJA6">
        <v>1047.883139</v>
      </c>
      <c r="AJB6">
        <v>1047.883139</v>
      </c>
      <c r="AJC6">
        <v>1047.883139</v>
      </c>
      <c r="AJD6">
        <v>1047.883139</v>
      </c>
      <c r="AJE6">
        <v>1047.883139</v>
      </c>
      <c r="AJF6">
        <v>1047.883139</v>
      </c>
      <c r="AJG6">
        <v>1047.883139</v>
      </c>
      <c r="AJH6">
        <v>1047.883139</v>
      </c>
      <c r="AJI6">
        <v>1047.883139</v>
      </c>
      <c r="AJJ6">
        <v>1047.883139</v>
      </c>
      <c r="AJK6">
        <v>1047.883139</v>
      </c>
      <c r="AJL6">
        <v>1026.0860098999999</v>
      </c>
      <c r="AJM6">
        <v>1047.883139</v>
      </c>
      <c r="AJN6">
        <v>1008.7301017</v>
      </c>
      <c r="AJO6">
        <v>1047.883139</v>
      </c>
      <c r="AJP6">
        <v>1047.883139</v>
      </c>
      <c r="AJQ6">
        <v>1047.883139</v>
      </c>
      <c r="AJR6">
        <v>1047.883139</v>
      </c>
      <c r="AJS6">
        <v>1038.6376971</v>
      </c>
      <c r="AJT6">
        <v>1047.883139</v>
      </c>
      <c r="AJU6">
        <v>1047.883139</v>
      </c>
      <c r="AJV6">
        <v>1047.883139</v>
      </c>
      <c r="AJW6">
        <v>1047.883139</v>
      </c>
      <c r="AJX6">
        <v>1024.4167215</v>
      </c>
      <c r="AJY6">
        <v>1047.883139</v>
      </c>
      <c r="AJZ6">
        <v>1047.883139</v>
      </c>
      <c r="AKA6">
        <v>1047.883139</v>
      </c>
      <c r="AKB6">
        <v>1047.883139</v>
      </c>
      <c r="AKC6">
        <v>1047.883139</v>
      </c>
      <c r="AKD6">
        <v>1047.883139</v>
      </c>
      <c r="AKE6">
        <v>1047.883139</v>
      </c>
      <c r="AKF6">
        <v>1047.883139</v>
      </c>
      <c r="AKG6">
        <v>1047.883139</v>
      </c>
      <c r="AKH6">
        <v>1047.883139</v>
      </c>
      <c r="AKI6">
        <v>1047.883139</v>
      </c>
      <c r="AKJ6">
        <v>1047.883139</v>
      </c>
      <c r="AKK6">
        <v>1047.883139</v>
      </c>
      <c r="AKL6">
        <v>1047.883139</v>
      </c>
      <c r="AKM6">
        <v>1047.883139</v>
      </c>
      <c r="AKN6">
        <v>1047.883139</v>
      </c>
      <c r="AKO6">
        <v>1047.883139</v>
      </c>
      <c r="AKP6">
        <v>1047.883139</v>
      </c>
      <c r="AKQ6">
        <v>1047.883139</v>
      </c>
      <c r="AKR6">
        <v>1047.883139</v>
      </c>
      <c r="AKS6">
        <v>1047.883139</v>
      </c>
      <c r="AKT6">
        <v>1047.883139</v>
      </c>
      <c r="AKU6">
        <v>1047.883139</v>
      </c>
      <c r="AKV6">
        <v>1047.883139</v>
      </c>
      <c r="AKW6">
        <v>1047.883139</v>
      </c>
      <c r="AKX6">
        <v>1047.883139</v>
      </c>
      <c r="AKY6">
        <v>1047.883139</v>
      </c>
      <c r="AKZ6">
        <v>1047.883139</v>
      </c>
      <c r="ALA6">
        <v>1047.883139</v>
      </c>
      <c r="ALB6">
        <v>1047.883139</v>
      </c>
      <c r="ALC6">
        <v>1047.883139</v>
      </c>
      <c r="ALD6">
        <v>1047.883139</v>
      </c>
      <c r="ALE6">
        <v>1047.883139</v>
      </c>
      <c r="ALF6">
        <v>1047.883139</v>
      </c>
      <c r="ALG6">
        <v>1047.883139</v>
      </c>
      <c r="ALH6">
        <v>1047.883139</v>
      </c>
      <c r="ALI6">
        <v>1047.883139</v>
      </c>
      <c r="ALJ6">
        <v>1047.883139</v>
      </c>
      <c r="ALK6">
        <v>1047.883139</v>
      </c>
      <c r="ALL6">
        <v>1047.883139</v>
      </c>
      <c r="ALM6">
        <v>1047.883139</v>
      </c>
      <c r="ALN6">
        <v>1047.883139</v>
      </c>
      <c r="ALO6">
        <v>1047.883139</v>
      </c>
      <c r="ALP6">
        <v>1047.883139</v>
      </c>
      <c r="ALQ6">
        <v>1047.883139</v>
      </c>
      <c r="ALR6">
        <v>1047.883139</v>
      </c>
      <c r="ALS6">
        <v>1047.883139</v>
      </c>
      <c r="ALT6">
        <v>1047.883139</v>
      </c>
      <c r="ALU6">
        <v>1047.883139</v>
      </c>
      <c r="ALV6">
        <v>1047.883139</v>
      </c>
      <c r="ALW6">
        <v>1047.883139</v>
      </c>
      <c r="ALX6">
        <v>1047.883139</v>
      </c>
      <c r="ALY6">
        <v>1047.883139</v>
      </c>
      <c r="ALZ6">
        <v>1047.883139</v>
      </c>
      <c r="AMA6">
        <v>1047.883139</v>
      </c>
      <c r="AMB6">
        <v>1047.883139</v>
      </c>
      <c r="AMC6">
        <v>1047.883139</v>
      </c>
      <c r="AMD6">
        <v>1047.883139</v>
      </c>
      <c r="AME6">
        <v>1047.883139</v>
      </c>
      <c r="AMF6">
        <v>1047.883139</v>
      </c>
      <c r="AMG6">
        <v>1047.883139</v>
      </c>
      <c r="AMH6">
        <v>1047.883139</v>
      </c>
      <c r="AMI6">
        <v>1047.883139</v>
      </c>
      <c r="AMJ6">
        <v>1047.883139</v>
      </c>
      <c r="AMK6">
        <v>1047.883139</v>
      </c>
      <c r="AML6">
        <v>1047.883139</v>
      </c>
      <c r="AMM6">
        <v>1047.883139</v>
      </c>
      <c r="AMN6">
        <v>1047.883139</v>
      </c>
      <c r="AMO6">
        <v>1047.883139</v>
      </c>
      <c r="AMP6">
        <v>1047.883139</v>
      </c>
      <c r="AMQ6">
        <v>1047.883139</v>
      </c>
      <c r="AMR6">
        <v>1047.883139</v>
      </c>
      <c r="AMS6">
        <v>1047.883139</v>
      </c>
      <c r="AMT6">
        <v>1047.883139</v>
      </c>
      <c r="AMU6">
        <v>1047.883139</v>
      </c>
      <c r="AMV6">
        <v>1047.883139</v>
      </c>
      <c r="AMW6">
        <v>1047.883139</v>
      </c>
      <c r="AMX6">
        <v>1047.883139</v>
      </c>
      <c r="AMY6">
        <v>1047.883139</v>
      </c>
      <c r="AMZ6">
        <v>1047.883139</v>
      </c>
      <c r="ANA6">
        <v>1047.883139</v>
      </c>
      <c r="ANB6">
        <v>1047.883139</v>
      </c>
      <c r="ANC6">
        <v>1047.883139</v>
      </c>
      <c r="AND6">
        <v>1047.883139</v>
      </c>
      <c r="ANE6">
        <v>1047.883139</v>
      </c>
      <c r="ANF6">
        <v>1047.883139</v>
      </c>
      <c r="ANG6">
        <v>1047.883139</v>
      </c>
      <c r="ANH6">
        <v>1047.883139</v>
      </c>
      <c r="ANI6">
        <v>4650</v>
      </c>
      <c r="ANJ6">
        <v>1085</v>
      </c>
      <c r="ANK6">
        <v>1</v>
      </c>
      <c r="ANL6">
        <v>1454113</v>
      </c>
      <c r="ANM6">
        <v>27990</v>
      </c>
      <c r="ANN6">
        <v>184496</v>
      </c>
      <c r="ANO6">
        <v>629500</v>
      </c>
      <c r="ANP6">
        <v>19857</v>
      </c>
      <c r="ANQ6">
        <v>8045</v>
      </c>
      <c r="ANR6">
        <v>824613</v>
      </c>
      <c r="ANS6">
        <v>8133</v>
      </c>
      <c r="ANW6">
        <v>2</v>
      </c>
      <c r="AOH6">
        <v>0</v>
      </c>
      <c r="AOI6">
        <v>3</v>
      </c>
      <c r="AOJ6">
        <v>0</v>
      </c>
      <c r="AOK6">
        <v>0</v>
      </c>
      <c r="AOL6">
        <v>0</v>
      </c>
      <c r="AOM6">
        <v>3</v>
      </c>
      <c r="AON6">
        <v>9</v>
      </c>
      <c r="AOO6">
        <v>9</v>
      </c>
      <c r="AOP6">
        <v>9</v>
      </c>
      <c r="AOQ6">
        <v>9</v>
      </c>
      <c r="AOR6">
        <v>825006</v>
      </c>
      <c r="AOS6">
        <v>93130</v>
      </c>
      <c r="AOT6">
        <v>36587</v>
      </c>
      <c r="AOU6">
        <v>2647</v>
      </c>
      <c r="AOV6">
        <v>95811</v>
      </c>
      <c r="AOW6">
        <v>0</v>
      </c>
      <c r="AOX6">
        <v>42938</v>
      </c>
      <c r="AOY6">
        <v>53751</v>
      </c>
      <c r="AOZ6">
        <v>171116</v>
      </c>
      <c r="APA6">
        <v>133127</v>
      </c>
      <c r="APB6">
        <v>393</v>
      </c>
      <c r="APC6">
        <v>93130</v>
      </c>
      <c r="APD6">
        <v>36587</v>
      </c>
      <c r="APE6">
        <v>2647</v>
      </c>
      <c r="APF6">
        <v>95811</v>
      </c>
      <c r="APG6">
        <v>0</v>
      </c>
      <c r="APH6">
        <v>42938</v>
      </c>
      <c r="API6">
        <v>53751</v>
      </c>
      <c r="APJ6">
        <v>171116</v>
      </c>
      <c r="APK6">
        <v>133127</v>
      </c>
      <c r="APL6">
        <v>824613</v>
      </c>
      <c r="APM6">
        <v>0</v>
      </c>
      <c r="APN6">
        <v>0</v>
      </c>
      <c r="APO6">
        <v>0</v>
      </c>
      <c r="APP6">
        <v>0</v>
      </c>
      <c r="AQA6">
        <v>2</v>
      </c>
    </row>
    <row r="7" spans="1:1119" x14ac:dyDescent="0.25">
      <c r="A7">
        <v>673</v>
      </c>
      <c r="B7">
        <v>4</v>
      </c>
      <c r="C7">
        <v>9</v>
      </c>
      <c r="D7">
        <v>4</v>
      </c>
      <c r="E7">
        <v>1</v>
      </c>
      <c r="F7">
        <v>245000</v>
      </c>
      <c r="G7">
        <v>8</v>
      </c>
      <c r="H7">
        <v>2</v>
      </c>
      <c r="I7">
        <v>6</v>
      </c>
      <c r="J7">
        <v>1</v>
      </c>
      <c r="K7">
        <v>2</v>
      </c>
      <c r="L7">
        <v>2</v>
      </c>
      <c r="M7">
        <v>5</v>
      </c>
      <c r="N7">
        <v>1</v>
      </c>
      <c r="P7">
        <v>5</v>
      </c>
      <c r="Q7">
        <v>1</v>
      </c>
      <c r="R7">
        <v>10</v>
      </c>
      <c r="S7">
        <v>2</v>
      </c>
      <c r="T7">
        <v>1</v>
      </c>
      <c r="U7">
        <v>3</v>
      </c>
      <c r="V7">
        <v>2</v>
      </c>
      <c r="X7">
        <v>2005</v>
      </c>
      <c r="Y7">
        <v>9</v>
      </c>
      <c r="AA7">
        <v>2</v>
      </c>
      <c r="AB7">
        <v>2</v>
      </c>
      <c r="AC7">
        <v>2</v>
      </c>
      <c r="AD7">
        <v>2</v>
      </c>
      <c r="AE7">
        <v>2</v>
      </c>
      <c r="AF7">
        <v>2</v>
      </c>
      <c r="AG7">
        <v>2</v>
      </c>
      <c r="AH7">
        <v>2</v>
      </c>
      <c r="AI7">
        <v>2</v>
      </c>
      <c r="AJ7">
        <v>2</v>
      </c>
      <c r="AK7">
        <v>2</v>
      </c>
      <c r="AL7">
        <v>2</v>
      </c>
      <c r="AM7">
        <v>2</v>
      </c>
      <c r="AN7">
        <v>2</v>
      </c>
      <c r="AO7">
        <v>2</v>
      </c>
      <c r="AP7">
        <v>2</v>
      </c>
      <c r="AQ7">
        <v>1</v>
      </c>
      <c r="AX7">
        <v>8</v>
      </c>
      <c r="BL7">
        <v>1</v>
      </c>
      <c r="BM7">
        <v>2</v>
      </c>
      <c r="BN7">
        <v>12</v>
      </c>
      <c r="BP7">
        <v>2</v>
      </c>
      <c r="BV7">
        <v>1</v>
      </c>
      <c r="BW7">
        <v>2</v>
      </c>
      <c r="BX7">
        <v>9</v>
      </c>
      <c r="BY7">
        <v>3</v>
      </c>
      <c r="BZ7">
        <v>3</v>
      </c>
      <c r="CA7">
        <v>3</v>
      </c>
      <c r="CB7">
        <v>1</v>
      </c>
      <c r="CC7">
        <v>1</v>
      </c>
      <c r="CG7">
        <v>12</v>
      </c>
      <c r="CJ7">
        <v>1</v>
      </c>
      <c r="CK7">
        <v>1</v>
      </c>
      <c r="CL7">
        <v>1</v>
      </c>
      <c r="CM7">
        <v>168</v>
      </c>
      <c r="CN7">
        <v>7</v>
      </c>
      <c r="CO7">
        <v>356</v>
      </c>
      <c r="CP7">
        <v>8</v>
      </c>
      <c r="CQ7">
        <v>1</v>
      </c>
      <c r="CR7">
        <v>2</v>
      </c>
      <c r="CS7">
        <v>1</v>
      </c>
      <c r="CT7">
        <v>1</v>
      </c>
      <c r="CU7">
        <v>2</v>
      </c>
      <c r="CV7">
        <v>2</v>
      </c>
      <c r="CW7">
        <v>2</v>
      </c>
      <c r="CX7">
        <v>2</v>
      </c>
      <c r="CZ7">
        <v>1</v>
      </c>
      <c r="DA7">
        <v>1</v>
      </c>
      <c r="DB7">
        <v>2</v>
      </c>
      <c r="DD7">
        <v>2</v>
      </c>
      <c r="DE7">
        <v>2</v>
      </c>
      <c r="DF7">
        <v>2</v>
      </c>
      <c r="DG7">
        <v>2</v>
      </c>
      <c r="DH7">
        <v>2</v>
      </c>
      <c r="DI7">
        <v>2</v>
      </c>
      <c r="DJ7">
        <v>2</v>
      </c>
      <c r="DK7">
        <v>2</v>
      </c>
      <c r="DL7">
        <v>2</v>
      </c>
      <c r="DM7">
        <v>1</v>
      </c>
      <c r="DV7">
        <v>2</v>
      </c>
      <c r="DW7">
        <v>2</v>
      </c>
      <c r="EF7">
        <v>90</v>
      </c>
      <c r="EH7">
        <v>2</v>
      </c>
      <c r="EI7">
        <v>2</v>
      </c>
      <c r="EJ7">
        <v>1</v>
      </c>
      <c r="EK7">
        <v>2</v>
      </c>
      <c r="EL7">
        <v>2</v>
      </c>
      <c r="EM7">
        <v>2</v>
      </c>
      <c r="EN7">
        <v>2</v>
      </c>
      <c r="EQ7">
        <v>100</v>
      </c>
      <c r="EV7">
        <v>3</v>
      </c>
      <c r="FD7">
        <v>2</v>
      </c>
      <c r="FE7">
        <v>1</v>
      </c>
      <c r="FF7">
        <v>2</v>
      </c>
      <c r="FG7">
        <v>2</v>
      </c>
      <c r="FH7">
        <v>1</v>
      </c>
      <c r="FI7">
        <v>2</v>
      </c>
      <c r="FJ7">
        <v>1</v>
      </c>
      <c r="GL7">
        <v>1</v>
      </c>
      <c r="GM7">
        <v>1</v>
      </c>
      <c r="GN7">
        <v>2</v>
      </c>
      <c r="GO7">
        <v>1</v>
      </c>
      <c r="GP7">
        <v>2</v>
      </c>
      <c r="GQ7">
        <v>2</v>
      </c>
      <c r="GR7">
        <v>1</v>
      </c>
      <c r="GS7">
        <v>2</v>
      </c>
      <c r="GZ7">
        <v>90</v>
      </c>
      <c r="HA7">
        <v>2</v>
      </c>
      <c r="HB7">
        <v>2</v>
      </c>
      <c r="HC7">
        <v>1</v>
      </c>
      <c r="HD7">
        <v>2</v>
      </c>
      <c r="HE7">
        <v>2</v>
      </c>
      <c r="HF7">
        <v>1</v>
      </c>
      <c r="HG7">
        <v>2</v>
      </c>
      <c r="HH7">
        <v>2</v>
      </c>
      <c r="HK7">
        <v>90</v>
      </c>
      <c r="HN7">
        <v>30</v>
      </c>
      <c r="HQ7">
        <v>3</v>
      </c>
      <c r="HT7">
        <v>2</v>
      </c>
      <c r="HU7">
        <v>1</v>
      </c>
      <c r="HV7">
        <v>2</v>
      </c>
      <c r="HX7">
        <v>1</v>
      </c>
      <c r="HY7">
        <v>1</v>
      </c>
      <c r="HZ7">
        <v>2</v>
      </c>
      <c r="IA7">
        <v>2</v>
      </c>
      <c r="IB7">
        <v>2</v>
      </c>
      <c r="IC7">
        <v>2</v>
      </c>
      <c r="ID7">
        <v>2</v>
      </c>
      <c r="IU7">
        <v>1</v>
      </c>
      <c r="IV7">
        <v>1</v>
      </c>
      <c r="IW7">
        <v>2</v>
      </c>
      <c r="IX7">
        <v>1</v>
      </c>
      <c r="IY7">
        <v>2</v>
      </c>
      <c r="IZ7">
        <v>2</v>
      </c>
      <c r="JA7">
        <v>1</v>
      </c>
      <c r="JB7">
        <v>2</v>
      </c>
      <c r="JD7">
        <v>2</v>
      </c>
      <c r="JF7">
        <v>1</v>
      </c>
      <c r="JG7">
        <v>1</v>
      </c>
      <c r="JH7">
        <v>1</v>
      </c>
      <c r="JI7">
        <v>2</v>
      </c>
      <c r="JJ7">
        <v>1</v>
      </c>
      <c r="JS7">
        <v>1</v>
      </c>
      <c r="JV7">
        <v>2</v>
      </c>
      <c r="JW7">
        <v>2</v>
      </c>
      <c r="KF7">
        <v>2</v>
      </c>
      <c r="KG7">
        <v>2</v>
      </c>
      <c r="KP7">
        <v>2</v>
      </c>
      <c r="LE7">
        <v>2</v>
      </c>
      <c r="LO7">
        <v>1</v>
      </c>
      <c r="LP7">
        <v>2</v>
      </c>
      <c r="LQ7">
        <v>2</v>
      </c>
      <c r="LR7">
        <v>2</v>
      </c>
      <c r="LT7">
        <v>1</v>
      </c>
      <c r="MA7">
        <v>2</v>
      </c>
      <c r="MB7">
        <v>2</v>
      </c>
      <c r="MJ7">
        <v>2</v>
      </c>
      <c r="MT7">
        <v>1</v>
      </c>
      <c r="MU7">
        <v>2</v>
      </c>
      <c r="MY7">
        <v>2</v>
      </c>
      <c r="MZ7">
        <v>1</v>
      </c>
      <c r="NA7">
        <v>2</v>
      </c>
      <c r="NB7">
        <v>2</v>
      </c>
      <c r="NC7">
        <v>1</v>
      </c>
      <c r="ND7">
        <v>2</v>
      </c>
      <c r="NE7">
        <v>1</v>
      </c>
      <c r="NF7">
        <v>1</v>
      </c>
      <c r="NG7">
        <v>2</v>
      </c>
      <c r="NH7">
        <v>2</v>
      </c>
      <c r="NK7">
        <v>3</v>
      </c>
      <c r="NM7">
        <v>97</v>
      </c>
      <c r="NN7">
        <v>2</v>
      </c>
      <c r="NU7">
        <v>1</v>
      </c>
      <c r="NV7">
        <v>600</v>
      </c>
      <c r="NW7">
        <v>8</v>
      </c>
      <c r="NX7">
        <v>2</v>
      </c>
      <c r="NZ7">
        <v>1</v>
      </c>
      <c r="OA7">
        <v>10</v>
      </c>
      <c r="OB7">
        <v>3</v>
      </c>
      <c r="OC7">
        <v>106</v>
      </c>
      <c r="OD7">
        <v>2</v>
      </c>
      <c r="OE7">
        <v>1</v>
      </c>
      <c r="OF7">
        <v>15</v>
      </c>
      <c r="OG7">
        <v>3</v>
      </c>
      <c r="OH7">
        <v>1</v>
      </c>
      <c r="OI7">
        <v>2</v>
      </c>
      <c r="OJ7">
        <v>2</v>
      </c>
      <c r="OK7">
        <v>1</v>
      </c>
      <c r="OM7">
        <v>1</v>
      </c>
      <c r="ON7">
        <v>6</v>
      </c>
      <c r="OO7">
        <v>2</v>
      </c>
      <c r="OQ7">
        <v>1</v>
      </c>
      <c r="OR7">
        <v>18</v>
      </c>
      <c r="OS7">
        <v>1</v>
      </c>
      <c r="OT7">
        <v>80</v>
      </c>
      <c r="OU7">
        <v>4</v>
      </c>
      <c r="OV7">
        <v>1</v>
      </c>
      <c r="OW7">
        <v>20</v>
      </c>
      <c r="OX7">
        <v>1</v>
      </c>
      <c r="OY7">
        <v>1</v>
      </c>
      <c r="OZ7">
        <v>1</v>
      </c>
      <c r="PA7">
        <v>2</v>
      </c>
      <c r="PB7">
        <v>2</v>
      </c>
      <c r="PC7">
        <v>2</v>
      </c>
      <c r="PD7">
        <v>2</v>
      </c>
      <c r="PE7">
        <v>2</v>
      </c>
      <c r="PF7">
        <v>2</v>
      </c>
      <c r="PG7">
        <v>100</v>
      </c>
      <c r="PN7">
        <v>2</v>
      </c>
      <c r="PO7">
        <v>1</v>
      </c>
      <c r="PP7">
        <v>1</v>
      </c>
      <c r="PQ7">
        <v>1</v>
      </c>
      <c r="PR7">
        <v>1</v>
      </c>
      <c r="PS7">
        <v>2</v>
      </c>
      <c r="PT7">
        <v>2</v>
      </c>
      <c r="PU7">
        <v>1</v>
      </c>
      <c r="PV7">
        <v>2</v>
      </c>
      <c r="PW7">
        <v>1</v>
      </c>
      <c r="PX7">
        <v>2</v>
      </c>
      <c r="PY7">
        <v>1</v>
      </c>
      <c r="PZ7">
        <v>2</v>
      </c>
      <c r="QA7">
        <v>1</v>
      </c>
      <c r="QB7">
        <v>1</v>
      </c>
      <c r="QC7">
        <v>40</v>
      </c>
      <c r="QD7">
        <v>0</v>
      </c>
      <c r="QE7">
        <v>0</v>
      </c>
      <c r="QF7">
        <v>0</v>
      </c>
      <c r="QG7">
        <v>0</v>
      </c>
      <c r="QH7">
        <v>0</v>
      </c>
      <c r="QI7">
        <v>0</v>
      </c>
      <c r="QJ7">
        <v>0</v>
      </c>
      <c r="QK7">
        <v>0</v>
      </c>
      <c r="QL7">
        <v>0</v>
      </c>
      <c r="QM7">
        <v>9</v>
      </c>
      <c r="QN7">
        <v>0</v>
      </c>
      <c r="QO7">
        <v>0</v>
      </c>
      <c r="QP7">
        <v>0</v>
      </c>
      <c r="QQ7">
        <v>0</v>
      </c>
      <c r="QR7">
        <v>0</v>
      </c>
      <c r="QS7">
        <v>0</v>
      </c>
      <c r="QT7">
        <v>0</v>
      </c>
      <c r="QU7">
        <v>9</v>
      </c>
      <c r="QV7">
        <v>0</v>
      </c>
      <c r="QW7">
        <v>0</v>
      </c>
      <c r="QX7">
        <v>0</v>
      </c>
      <c r="QY7">
        <v>0</v>
      </c>
      <c r="QZ7">
        <v>0</v>
      </c>
      <c r="RA7">
        <v>0</v>
      </c>
      <c r="RB7">
        <v>0</v>
      </c>
      <c r="RC7">
        <v>0</v>
      </c>
      <c r="RD7">
        <v>0</v>
      </c>
      <c r="RE7">
        <v>0</v>
      </c>
      <c r="RF7">
        <v>0</v>
      </c>
      <c r="RG7">
        <v>0</v>
      </c>
      <c r="RH7">
        <v>0</v>
      </c>
      <c r="RI7">
        <v>0</v>
      </c>
      <c r="RJ7">
        <v>0</v>
      </c>
      <c r="RK7">
        <v>0</v>
      </c>
      <c r="RL7">
        <v>0</v>
      </c>
      <c r="RM7">
        <v>0</v>
      </c>
      <c r="RN7">
        <v>9</v>
      </c>
      <c r="RO7">
        <v>9</v>
      </c>
      <c r="RP7">
        <v>9</v>
      </c>
      <c r="RQ7">
        <v>9</v>
      </c>
      <c r="RR7">
        <v>9</v>
      </c>
      <c r="RS7">
        <v>9</v>
      </c>
      <c r="RT7">
        <v>9</v>
      </c>
      <c r="RU7">
        <v>9</v>
      </c>
      <c r="RV7">
        <v>9</v>
      </c>
      <c r="RW7">
        <v>9</v>
      </c>
      <c r="RX7">
        <v>9</v>
      </c>
      <c r="RY7">
        <v>0</v>
      </c>
      <c r="RZ7">
        <v>0</v>
      </c>
      <c r="SA7">
        <v>0</v>
      </c>
      <c r="SB7">
        <v>0</v>
      </c>
      <c r="SC7">
        <v>9</v>
      </c>
      <c r="SD7">
        <v>9</v>
      </c>
      <c r="SE7">
        <v>9</v>
      </c>
      <c r="SF7">
        <v>9</v>
      </c>
      <c r="SG7">
        <v>9</v>
      </c>
      <c r="SH7">
        <v>0</v>
      </c>
      <c r="SI7">
        <v>0</v>
      </c>
      <c r="SJ7">
        <v>0</v>
      </c>
      <c r="SK7">
        <v>0</v>
      </c>
      <c r="SL7">
        <v>0</v>
      </c>
      <c r="SM7">
        <v>0</v>
      </c>
      <c r="SN7">
        <v>0</v>
      </c>
      <c r="SO7">
        <v>0</v>
      </c>
      <c r="SP7">
        <v>9</v>
      </c>
      <c r="SQ7">
        <v>9</v>
      </c>
      <c r="SR7">
        <v>9</v>
      </c>
      <c r="SS7">
        <v>0</v>
      </c>
      <c r="ST7">
        <v>9</v>
      </c>
      <c r="SU7">
        <v>9</v>
      </c>
      <c r="SV7">
        <v>0</v>
      </c>
      <c r="SW7">
        <v>0</v>
      </c>
      <c r="SX7">
        <v>0</v>
      </c>
      <c r="SY7">
        <v>0</v>
      </c>
      <c r="SZ7">
        <v>0</v>
      </c>
      <c r="TA7">
        <v>0</v>
      </c>
      <c r="TB7">
        <v>0</v>
      </c>
      <c r="TC7">
        <v>0</v>
      </c>
      <c r="TD7">
        <v>0</v>
      </c>
      <c r="TE7">
        <v>0</v>
      </c>
      <c r="TF7">
        <v>0</v>
      </c>
      <c r="TG7">
        <v>0</v>
      </c>
      <c r="TH7">
        <v>0</v>
      </c>
      <c r="TI7">
        <v>0</v>
      </c>
      <c r="TJ7">
        <v>0</v>
      </c>
      <c r="TK7">
        <v>0</v>
      </c>
      <c r="TL7">
        <v>0</v>
      </c>
      <c r="TM7">
        <v>0</v>
      </c>
      <c r="TN7">
        <v>0</v>
      </c>
      <c r="TO7">
        <v>0</v>
      </c>
      <c r="TP7">
        <v>0</v>
      </c>
      <c r="TQ7">
        <v>0</v>
      </c>
      <c r="TR7">
        <v>0</v>
      </c>
      <c r="TS7">
        <v>0</v>
      </c>
      <c r="TT7">
        <v>0</v>
      </c>
      <c r="TU7">
        <v>0</v>
      </c>
      <c r="TV7">
        <v>0</v>
      </c>
      <c r="TW7">
        <v>0</v>
      </c>
      <c r="TX7">
        <v>9</v>
      </c>
      <c r="TY7">
        <v>9</v>
      </c>
      <c r="TZ7">
        <v>9</v>
      </c>
      <c r="UA7">
        <v>9</v>
      </c>
      <c r="UB7">
        <v>9</v>
      </c>
      <c r="UC7">
        <v>9</v>
      </c>
      <c r="UD7">
        <v>9</v>
      </c>
      <c r="UE7">
        <v>9</v>
      </c>
      <c r="UF7">
        <v>0</v>
      </c>
      <c r="UG7">
        <v>0</v>
      </c>
      <c r="UH7">
        <v>9</v>
      </c>
      <c r="UI7">
        <v>9</v>
      </c>
      <c r="UJ7">
        <v>9</v>
      </c>
      <c r="UK7">
        <v>9</v>
      </c>
      <c r="UL7">
        <v>9</v>
      </c>
      <c r="UM7">
        <v>9</v>
      </c>
      <c r="UN7">
        <v>9</v>
      </c>
      <c r="UO7">
        <v>9</v>
      </c>
      <c r="UP7">
        <v>0</v>
      </c>
      <c r="UQ7">
        <v>9</v>
      </c>
      <c r="UR7">
        <v>0</v>
      </c>
      <c r="US7">
        <v>0</v>
      </c>
      <c r="UT7">
        <v>0</v>
      </c>
      <c r="UU7">
        <v>0</v>
      </c>
      <c r="UV7">
        <v>0</v>
      </c>
      <c r="UW7">
        <v>0</v>
      </c>
      <c r="UX7">
        <v>0</v>
      </c>
      <c r="UY7">
        <v>9</v>
      </c>
      <c r="UZ7">
        <v>9</v>
      </c>
      <c r="VA7">
        <v>0</v>
      </c>
      <c r="VB7">
        <v>9</v>
      </c>
      <c r="VC7">
        <v>9</v>
      </c>
      <c r="VD7">
        <v>9</v>
      </c>
      <c r="VE7">
        <v>9</v>
      </c>
      <c r="VF7">
        <v>0</v>
      </c>
      <c r="VG7">
        <v>9</v>
      </c>
      <c r="VH7">
        <v>9</v>
      </c>
      <c r="VI7">
        <v>9</v>
      </c>
      <c r="VJ7">
        <v>9</v>
      </c>
      <c r="VK7">
        <v>9</v>
      </c>
      <c r="VL7">
        <v>9</v>
      </c>
      <c r="VM7">
        <v>9</v>
      </c>
      <c r="VN7">
        <v>0</v>
      </c>
      <c r="VO7">
        <v>0</v>
      </c>
      <c r="VP7">
        <v>0</v>
      </c>
      <c r="VQ7">
        <v>0</v>
      </c>
      <c r="VR7">
        <v>0</v>
      </c>
      <c r="VS7">
        <v>0</v>
      </c>
      <c r="VT7">
        <v>0</v>
      </c>
      <c r="VU7">
        <v>9</v>
      </c>
      <c r="VV7">
        <v>9</v>
      </c>
      <c r="VW7">
        <v>9</v>
      </c>
      <c r="VX7">
        <v>9</v>
      </c>
      <c r="VY7">
        <v>9</v>
      </c>
      <c r="VZ7">
        <v>9</v>
      </c>
      <c r="WA7">
        <v>9</v>
      </c>
      <c r="WB7">
        <v>9</v>
      </c>
      <c r="WC7">
        <v>9</v>
      </c>
      <c r="WD7">
        <v>9</v>
      </c>
      <c r="WE7">
        <v>9</v>
      </c>
      <c r="WF7">
        <v>9</v>
      </c>
      <c r="WG7">
        <v>9</v>
      </c>
      <c r="WH7">
        <v>9</v>
      </c>
      <c r="WI7">
        <v>9</v>
      </c>
      <c r="WJ7">
        <v>9</v>
      </c>
      <c r="WK7">
        <v>9</v>
      </c>
      <c r="WL7">
        <v>9</v>
      </c>
      <c r="WM7">
        <v>9</v>
      </c>
      <c r="WN7">
        <v>9</v>
      </c>
      <c r="WO7">
        <v>9</v>
      </c>
      <c r="WP7">
        <v>9</v>
      </c>
      <c r="WQ7">
        <v>9</v>
      </c>
      <c r="WR7">
        <v>9</v>
      </c>
      <c r="WS7">
        <v>0</v>
      </c>
      <c r="WT7">
        <v>0</v>
      </c>
      <c r="WU7">
        <v>0</v>
      </c>
      <c r="WV7">
        <v>0</v>
      </c>
      <c r="WW7">
        <v>0</v>
      </c>
      <c r="WX7">
        <v>0</v>
      </c>
      <c r="WY7">
        <v>0</v>
      </c>
      <c r="WZ7">
        <v>0</v>
      </c>
      <c r="XA7">
        <v>9</v>
      </c>
      <c r="XB7">
        <v>9</v>
      </c>
      <c r="XC7">
        <v>9</v>
      </c>
      <c r="XD7">
        <v>9</v>
      </c>
      <c r="XE7">
        <v>9</v>
      </c>
      <c r="XF7">
        <v>9</v>
      </c>
      <c r="XG7">
        <v>0</v>
      </c>
      <c r="XH7">
        <v>0</v>
      </c>
      <c r="XI7">
        <v>0</v>
      </c>
      <c r="XJ7">
        <v>0</v>
      </c>
      <c r="XK7">
        <v>0</v>
      </c>
      <c r="XL7">
        <v>0</v>
      </c>
      <c r="XM7">
        <v>0</v>
      </c>
      <c r="XN7">
        <v>0</v>
      </c>
      <c r="XO7">
        <v>0</v>
      </c>
      <c r="XP7">
        <v>9</v>
      </c>
      <c r="XQ7">
        <v>9</v>
      </c>
      <c r="XR7">
        <v>0</v>
      </c>
      <c r="XS7">
        <v>9</v>
      </c>
      <c r="XT7">
        <v>9</v>
      </c>
      <c r="XU7">
        <v>0</v>
      </c>
      <c r="XV7">
        <v>9</v>
      </c>
      <c r="XW7">
        <v>9</v>
      </c>
      <c r="XX7">
        <v>0</v>
      </c>
      <c r="XY7">
        <v>9</v>
      </c>
      <c r="XZ7">
        <v>9</v>
      </c>
      <c r="YA7">
        <v>0</v>
      </c>
      <c r="YB7">
        <v>0</v>
      </c>
      <c r="YC7">
        <v>0</v>
      </c>
      <c r="YD7">
        <v>9</v>
      </c>
      <c r="YE7">
        <v>0</v>
      </c>
      <c r="YF7">
        <v>0</v>
      </c>
      <c r="YG7">
        <v>0</v>
      </c>
      <c r="YH7">
        <v>0</v>
      </c>
      <c r="YI7">
        <v>0</v>
      </c>
      <c r="YJ7">
        <v>0</v>
      </c>
      <c r="YK7">
        <v>0</v>
      </c>
      <c r="YL7">
        <v>9</v>
      </c>
      <c r="YM7">
        <v>9</v>
      </c>
      <c r="YN7">
        <v>9</v>
      </c>
      <c r="YO7">
        <v>9</v>
      </c>
      <c r="YP7">
        <v>9</v>
      </c>
      <c r="YQ7">
        <v>9</v>
      </c>
      <c r="YR7">
        <v>9</v>
      </c>
      <c r="YS7">
        <v>9</v>
      </c>
      <c r="YT7">
        <v>9</v>
      </c>
      <c r="YU7">
        <v>9</v>
      </c>
      <c r="YV7">
        <v>9</v>
      </c>
      <c r="YW7">
        <v>9</v>
      </c>
      <c r="YX7">
        <v>9</v>
      </c>
      <c r="YY7">
        <v>9</v>
      </c>
      <c r="YZ7">
        <v>9</v>
      </c>
      <c r="ZA7">
        <v>9</v>
      </c>
      <c r="ZB7">
        <v>0</v>
      </c>
      <c r="ZC7">
        <v>0</v>
      </c>
      <c r="ZD7">
        <v>0</v>
      </c>
      <c r="ZE7">
        <v>0</v>
      </c>
      <c r="ZF7">
        <v>0</v>
      </c>
      <c r="ZG7">
        <v>0</v>
      </c>
      <c r="ZH7">
        <v>0</v>
      </c>
      <c r="ZI7">
        <v>0</v>
      </c>
      <c r="ZJ7">
        <v>9</v>
      </c>
      <c r="ZK7">
        <v>0</v>
      </c>
      <c r="ZL7">
        <v>9</v>
      </c>
      <c r="ZM7">
        <v>0</v>
      </c>
      <c r="ZN7">
        <v>0</v>
      </c>
      <c r="ZO7">
        <v>0</v>
      </c>
      <c r="ZP7">
        <v>0</v>
      </c>
      <c r="ZQ7">
        <v>0</v>
      </c>
      <c r="ZR7">
        <v>9</v>
      </c>
      <c r="ZS7">
        <v>9</v>
      </c>
      <c r="ZT7">
        <v>9</v>
      </c>
      <c r="ZU7">
        <v>9</v>
      </c>
      <c r="ZV7">
        <v>9</v>
      </c>
      <c r="ZW7">
        <v>9</v>
      </c>
      <c r="ZX7">
        <v>9</v>
      </c>
      <c r="ZY7">
        <v>9</v>
      </c>
      <c r="ZZ7">
        <v>1</v>
      </c>
      <c r="AAA7">
        <v>9</v>
      </c>
      <c r="AAB7">
        <v>9</v>
      </c>
      <c r="AAC7">
        <v>0</v>
      </c>
      <c r="AAD7">
        <v>0</v>
      </c>
      <c r="AAE7">
        <v>9</v>
      </c>
      <c r="AAF7">
        <v>9</v>
      </c>
      <c r="AAG7">
        <v>9</v>
      </c>
      <c r="AAH7">
        <v>9</v>
      </c>
      <c r="AAI7">
        <v>9</v>
      </c>
      <c r="AAJ7">
        <v>9</v>
      </c>
      <c r="AAK7">
        <v>9</v>
      </c>
      <c r="AAL7">
        <v>9</v>
      </c>
      <c r="AAM7">
        <v>0</v>
      </c>
      <c r="AAN7">
        <v>0</v>
      </c>
      <c r="AAO7">
        <v>9</v>
      </c>
      <c r="AAP7">
        <v>9</v>
      </c>
      <c r="AAQ7">
        <v>9</v>
      </c>
      <c r="AAR7">
        <v>9</v>
      </c>
      <c r="AAS7">
        <v>9</v>
      </c>
      <c r="AAT7">
        <v>9</v>
      </c>
      <c r="AAU7">
        <v>9</v>
      </c>
      <c r="AAV7">
        <v>9</v>
      </c>
      <c r="AAW7">
        <v>0</v>
      </c>
      <c r="AAX7">
        <v>9</v>
      </c>
      <c r="AAY7">
        <v>9</v>
      </c>
      <c r="AAZ7">
        <v>9</v>
      </c>
      <c r="ABA7">
        <v>9</v>
      </c>
      <c r="ABB7">
        <v>9</v>
      </c>
      <c r="ABC7">
        <v>9</v>
      </c>
      <c r="ABD7">
        <v>9</v>
      </c>
      <c r="ABE7">
        <v>9</v>
      </c>
      <c r="ABF7">
        <v>9</v>
      </c>
      <c r="ABG7">
        <v>9</v>
      </c>
      <c r="ABH7">
        <v>9</v>
      </c>
      <c r="ABI7">
        <v>9</v>
      </c>
      <c r="ABJ7">
        <v>9</v>
      </c>
      <c r="ABK7">
        <v>9</v>
      </c>
      <c r="ABL7">
        <v>9</v>
      </c>
      <c r="ABM7">
        <v>9</v>
      </c>
      <c r="ABN7">
        <v>9</v>
      </c>
      <c r="ABO7">
        <v>9</v>
      </c>
      <c r="ABP7">
        <v>9</v>
      </c>
      <c r="ABQ7">
        <v>0</v>
      </c>
      <c r="ABR7">
        <v>9</v>
      </c>
      <c r="ABS7">
        <v>9</v>
      </c>
      <c r="ABT7">
        <v>9</v>
      </c>
      <c r="ABU7">
        <v>9</v>
      </c>
      <c r="ABV7">
        <v>9</v>
      </c>
      <c r="ABW7">
        <v>9</v>
      </c>
      <c r="ABX7">
        <v>9</v>
      </c>
      <c r="ABY7">
        <v>0</v>
      </c>
      <c r="ABZ7">
        <v>9</v>
      </c>
      <c r="ACA7">
        <v>9</v>
      </c>
      <c r="ACB7">
        <v>9</v>
      </c>
      <c r="ACC7">
        <v>9</v>
      </c>
      <c r="ACD7">
        <v>9</v>
      </c>
      <c r="ACE7">
        <v>9</v>
      </c>
      <c r="ACF7">
        <v>9</v>
      </c>
      <c r="ACG7">
        <v>9</v>
      </c>
      <c r="ACH7">
        <v>9</v>
      </c>
      <c r="ACI7">
        <v>0</v>
      </c>
      <c r="ACJ7">
        <v>1</v>
      </c>
      <c r="ACK7">
        <v>9</v>
      </c>
      <c r="ACL7">
        <v>9</v>
      </c>
      <c r="ACM7">
        <v>9</v>
      </c>
      <c r="ACN7">
        <v>0</v>
      </c>
      <c r="ACO7">
        <v>0</v>
      </c>
      <c r="ACP7">
        <v>0</v>
      </c>
      <c r="ACQ7">
        <v>0</v>
      </c>
      <c r="ACR7">
        <v>0</v>
      </c>
      <c r="ACS7">
        <v>0</v>
      </c>
      <c r="ACT7">
        <v>0</v>
      </c>
      <c r="ACU7">
        <v>0</v>
      </c>
      <c r="ACV7">
        <v>0</v>
      </c>
      <c r="ACW7">
        <v>0</v>
      </c>
      <c r="ACX7">
        <v>9</v>
      </c>
      <c r="ACY7">
        <v>9</v>
      </c>
      <c r="ACZ7">
        <v>0</v>
      </c>
      <c r="ADA7">
        <v>9</v>
      </c>
      <c r="ADB7">
        <v>0</v>
      </c>
      <c r="ADC7">
        <v>0</v>
      </c>
      <c r="ADD7">
        <v>9</v>
      </c>
      <c r="ADE7">
        <v>9</v>
      </c>
      <c r="ADF7">
        <v>9</v>
      </c>
      <c r="ADG7">
        <v>9</v>
      </c>
      <c r="ADH7">
        <v>9</v>
      </c>
      <c r="ADI7">
        <v>9</v>
      </c>
      <c r="ADJ7">
        <v>0</v>
      </c>
      <c r="ADK7">
        <v>0</v>
      </c>
      <c r="ADL7">
        <v>0</v>
      </c>
      <c r="ADM7">
        <v>0</v>
      </c>
      <c r="ADN7">
        <v>9</v>
      </c>
      <c r="ADO7">
        <v>0</v>
      </c>
      <c r="ADP7">
        <v>0</v>
      </c>
      <c r="ADQ7">
        <v>0</v>
      </c>
      <c r="ADR7">
        <v>0</v>
      </c>
      <c r="ADS7">
        <v>0</v>
      </c>
      <c r="ADT7">
        <v>0</v>
      </c>
      <c r="ADU7">
        <v>0</v>
      </c>
      <c r="ADV7">
        <v>0</v>
      </c>
      <c r="ADW7">
        <v>0</v>
      </c>
      <c r="ADX7">
        <v>0</v>
      </c>
      <c r="ADY7">
        <v>0</v>
      </c>
      <c r="ADZ7">
        <v>0</v>
      </c>
      <c r="AEA7">
        <v>9</v>
      </c>
      <c r="AEB7">
        <v>0</v>
      </c>
      <c r="AEC7">
        <v>0</v>
      </c>
      <c r="AED7">
        <v>0</v>
      </c>
      <c r="AEE7">
        <v>9</v>
      </c>
      <c r="AEF7">
        <v>0</v>
      </c>
      <c r="AEG7">
        <v>0</v>
      </c>
      <c r="AEH7">
        <v>0</v>
      </c>
      <c r="AEI7">
        <v>0</v>
      </c>
      <c r="AEJ7">
        <v>0</v>
      </c>
      <c r="AEK7">
        <v>0</v>
      </c>
      <c r="AEL7">
        <v>0</v>
      </c>
      <c r="AEM7">
        <v>0</v>
      </c>
      <c r="AEN7">
        <v>0</v>
      </c>
      <c r="AEO7">
        <v>0</v>
      </c>
      <c r="AEP7">
        <v>0</v>
      </c>
      <c r="AEQ7">
        <v>0</v>
      </c>
      <c r="AER7">
        <v>0</v>
      </c>
      <c r="AES7">
        <v>0</v>
      </c>
      <c r="AET7">
        <v>0</v>
      </c>
      <c r="AEU7">
        <v>0</v>
      </c>
      <c r="AEV7">
        <v>0</v>
      </c>
      <c r="AEW7">
        <v>9</v>
      </c>
      <c r="AEX7">
        <v>9</v>
      </c>
      <c r="AEY7">
        <v>9</v>
      </c>
      <c r="AEZ7">
        <v>9</v>
      </c>
      <c r="AFA7">
        <v>9</v>
      </c>
      <c r="AFB7">
        <v>9</v>
      </c>
      <c r="AFC7">
        <v>0</v>
      </c>
      <c r="AFD7">
        <v>0</v>
      </c>
      <c r="AFE7">
        <v>0</v>
      </c>
      <c r="AFF7">
        <v>0</v>
      </c>
      <c r="AFG7">
        <v>0</v>
      </c>
      <c r="AFH7">
        <v>0</v>
      </c>
      <c r="AFI7">
        <v>0</v>
      </c>
      <c r="AFJ7">
        <v>0</v>
      </c>
      <c r="AFK7">
        <v>0</v>
      </c>
      <c r="AFL7">
        <v>1</v>
      </c>
      <c r="AFM7">
        <v>0</v>
      </c>
      <c r="AFN7">
        <v>0</v>
      </c>
      <c r="AFO7">
        <v>0</v>
      </c>
      <c r="AFP7">
        <v>0</v>
      </c>
      <c r="AFQ7">
        <v>0</v>
      </c>
      <c r="AFR7">
        <v>0</v>
      </c>
      <c r="AFS7">
        <v>30.431064391</v>
      </c>
      <c r="AFT7">
        <v>30.474442692</v>
      </c>
      <c r="AFU7">
        <v>30.409592014000001</v>
      </c>
      <c r="AFV7">
        <v>30.409592014000001</v>
      </c>
      <c r="AFW7">
        <v>30.474442692</v>
      </c>
      <c r="AFX7">
        <v>30.216853182000001</v>
      </c>
      <c r="AFY7">
        <v>30.416994266</v>
      </c>
      <c r="AFZ7">
        <v>30.583380281</v>
      </c>
      <c r="AGA7">
        <v>30.232294805999999</v>
      </c>
      <c r="AGB7">
        <v>30.308604832</v>
      </c>
      <c r="AGC7">
        <v>30.509739167999999</v>
      </c>
      <c r="AGD7">
        <v>30.621771892000002</v>
      </c>
      <c r="AGE7">
        <v>30.399608934</v>
      </c>
      <c r="AGF7">
        <v>30.347010385000001</v>
      </c>
      <c r="AGG7">
        <v>30.312097595000001</v>
      </c>
      <c r="AGH7">
        <v>30.480987788</v>
      </c>
      <c r="AGI7">
        <v>30.397190992999999</v>
      </c>
      <c r="AGJ7">
        <v>30.399331057000001</v>
      </c>
      <c r="AGK7">
        <v>30.418066973999998</v>
      </c>
      <c r="AGL7">
        <v>30.496351542999999</v>
      </c>
      <c r="AGM7">
        <v>30.367073633</v>
      </c>
      <c r="AGN7">
        <v>30.447623083</v>
      </c>
      <c r="AGO7">
        <v>30.251618902000001</v>
      </c>
      <c r="AGP7">
        <v>30.355239208</v>
      </c>
      <c r="AGQ7">
        <v>30.436605619000002</v>
      </c>
      <c r="AGR7">
        <v>30.283520472999999</v>
      </c>
      <c r="AGS7">
        <v>30.346631125999998</v>
      </c>
      <c r="AGT7">
        <v>30.284866675</v>
      </c>
      <c r="AGU7">
        <v>30.392760953</v>
      </c>
      <c r="AGV7">
        <v>30.454925823</v>
      </c>
      <c r="AGW7">
        <v>30.496733442</v>
      </c>
      <c r="AGX7">
        <v>30.389428590000001</v>
      </c>
      <c r="AGY7">
        <v>30.286054253</v>
      </c>
      <c r="AGZ7">
        <v>30.243034077000001</v>
      </c>
      <c r="AHA7">
        <v>30.482503876999999</v>
      </c>
      <c r="AHB7">
        <v>30.375508181000001</v>
      </c>
      <c r="AHC7">
        <v>30.426770652999998</v>
      </c>
      <c r="AHD7">
        <v>30.408790744000001</v>
      </c>
      <c r="AHE7">
        <v>30.442180042</v>
      </c>
      <c r="AHF7">
        <v>30.599805070999999</v>
      </c>
      <c r="AHG7">
        <v>30.324173157000001</v>
      </c>
      <c r="AHH7">
        <v>30.277147828</v>
      </c>
      <c r="AHI7">
        <v>30.123559464</v>
      </c>
      <c r="AHJ7">
        <v>30.540151544</v>
      </c>
      <c r="AHK7">
        <v>30.43701459</v>
      </c>
      <c r="AHL7">
        <v>30.372906213</v>
      </c>
      <c r="AHM7">
        <v>30.622015674</v>
      </c>
      <c r="AHN7">
        <v>30.368174864</v>
      </c>
      <c r="AHO7">
        <v>30.402550273999999</v>
      </c>
      <c r="AHP7">
        <v>30.387187645000001</v>
      </c>
      <c r="AHQ7">
        <v>30.431064391</v>
      </c>
      <c r="AHR7">
        <v>30.431064391</v>
      </c>
      <c r="AHS7">
        <v>30.431064391</v>
      </c>
      <c r="AHT7">
        <v>30.431064391</v>
      </c>
      <c r="AHU7">
        <v>30.431064391</v>
      </c>
      <c r="AHV7">
        <v>30.431064391</v>
      </c>
      <c r="AHW7">
        <v>30.373100175000001</v>
      </c>
      <c r="AHX7">
        <v>30.447990659999999</v>
      </c>
      <c r="AHY7">
        <v>30.371463192</v>
      </c>
      <c r="AHZ7">
        <v>30.553668065</v>
      </c>
      <c r="AIA7">
        <v>30.423274098</v>
      </c>
      <c r="AIB7">
        <v>30.423274098</v>
      </c>
      <c r="AIC7">
        <v>30.431064391</v>
      </c>
      <c r="AID7">
        <v>30.431064391</v>
      </c>
      <c r="AIE7">
        <v>30.431064391</v>
      </c>
      <c r="AIF7">
        <v>30.431064391</v>
      </c>
      <c r="AIG7">
        <v>30.431064391</v>
      </c>
      <c r="AIH7">
        <v>30.431064391</v>
      </c>
      <c r="AII7">
        <v>30.512169334999999</v>
      </c>
      <c r="AIJ7">
        <v>30.402234201999999</v>
      </c>
      <c r="AIK7">
        <v>30.447448465000001</v>
      </c>
      <c r="AIL7">
        <v>30.541467927999999</v>
      </c>
      <c r="AIM7">
        <v>30.225044345000001</v>
      </c>
      <c r="AIN7">
        <v>30.446701679</v>
      </c>
      <c r="AIO7">
        <v>30.423274098</v>
      </c>
      <c r="AIP7">
        <v>30.474442692</v>
      </c>
      <c r="AIQ7">
        <v>30.409592014000001</v>
      </c>
      <c r="AIR7">
        <v>30.442400433</v>
      </c>
      <c r="AIS7">
        <v>30.507105535000001</v>
      </c>
      <c r="AIT7">
        <v>30.431064391</v>
      </c>
      <c r="AIU7">
        <v>30.388262233999999</v>
      </c>
      <c r="AIV7">
        <v>30.431064391</v>
      </c>
      <c r="AIW7">
        <v>30.431064391</v>
      </c>
      <c r="AIX7">
        <v>30.431064391</v>
      </c>
      <c r="AIY7">
        <v>30.431064391</v>
      </c>
      <c r="AIZ7">
        <v>30.431064391</v>
      </c>
      <c r="AJA7">
        <v>30.431064391</v>
      </c>
      <c r="AJB7">
        <v>30.431064391</v>
      </c>
      <c r="AJC7">
        <v>30.431064391</v>
      </c>
      <c r="AJD7">
        <v>30.431064391</v>
      </c>
      <c r="AJE7">
        <v>30.431064391</v>
      </c>
      <c r="AJF7">
        <v>30.431064391</v>
      </c>
      <c r="AJG7">
        <v>30.431064391</v>
      </c>
      <c r="AJH7">
        <v>30.547550047000001</v>
      </c>
      <c r="AJI7">
        <v>30.431064391</v>
      </c>
      <c r="AJJ7">
        <v>30.431064391</v>
      </c>
      <c r="AJK7">
        <v>30.431064391</v>
      </c>
      <c r="AJL7">
        <v>30.304341035</v>
      </c>
      <c r="AJM7">
        <v>30.431064391</v>
      </c>
      <c r="AJN7">
        <v>30.388262233999999</v>
      </c>
      <c r="AJO7">
        <v>30.431064391</v>
      </c>
      <c r="AJP7">
        <v>30.431064391</v>
      </c>
      <c r="AJQ7">
        <v>30.431064391</v>
      </c>
      <c r="AJR7">
        <v>30.431064391</v>
      </c>
      <c r="AJS7">
        <v>30.388262233999999</v>
      </c>
      <c r="AJT7">
        <v>30.431064391</v>
      </c>
      <c r="AJU7">
        <v>30.346024816</v>
      </c>
      <c r="AJV7">
        <v>30.635874614999999</v>
      </c>
      <c r="AJW7">
        <v>30.431064391</v>
      </c>
      <c r="AJX7">
        <v>30.431064391</v>
      </c>
      <c r="AJY7">
        <v>30.399340343999999</v>
      </c>
      <c r="AJZ7">
        <v>30.431064391</v>
      </c>
      <c r="AKA7">
        <v>30.270711688999999</v>
      </c>
      <c r="AKB7">
        <v>30.431064391</v>
      </c>
      <c r="AKC7">
        <v>30.431064391</v>
      </c>
      <c r="AKD7">
        <v>30.431064391</v>
      </c>
      <c r="AKE7">
        <v>30.431064391</v>
      </c>
      <c r="AKF7">
        <v>30.431064391</v>
      </c>
      <c r="AKG7">
        <v>30.431064391</v>
      </c>
      <c r="AKH7">
        <v>30.591417093</v>
      </c>
      <c r="AKI7">
        <v>30.431064391</v>
      </c>
      <c r="AKJ7">
        <v>30.431064391</v>
      </c>
      <c r="AKK7">
        <v>30.474442692</v>
      </c>
      <c r="AKL7">
        <v>30.422900767000002</v>
      </c>
      <c r="AKM7">
        <v>30.431064391</v>
      </c>
      <c r="AKN7">
        <v>30.422900767000002</v>
      </c>
      <c r="AKO7">
        <v>30.591417093</v>
      </c>
      <c r="AKP7">
        <v>30.431064391</v>
      </c>
      <c r="AKQ7">
        <v>30.474442692</v>
      </c>
      <c r="AKR7">
        <v>30.599805070999999</v>
      </c>
      <c r="AKS7">
        <v>30.431064391</v>
      </c>
      <c r="AKT7">
        <v>30.431064391</v>
      </c>
      <c r="AKU7">
        <v>30.431064391</v>
      </c>
      <c r="AKV7">
        <v>30.400645014999998</v>
      </c>
      <c r="AKW7">
        <v>30.431064391</v>
      </c>
      <c r="AKX7">
        <v>30.431064391</v>
      </c>
      <c r="AKY7">
        <v>30.388262233999999</v>
      </c>
      <c r="AKZ7">
        <v>30.474442692</v>
      </c>
      <c r="ALA7">
        <v>30.422900767000002</v>
      </c>
      <c r="ALB7">
        <v>30.270711688999999</v>
      </c>
      <c r="ALC7">
        <v>30.422900767000002</v>
      </c>
      <c r="ALD7">
        <v>30.431064391</v>
      </c>
      <c r="ALE7">
        <v>30.501657864999999</v>
      </c>
      <c r="ALF7">
        <v>30.431064391</v>
      </c>
      <c r="ALG7">
        <v>30.431064391</v>
      </c>
      <c r="ALH7">
        <v>30.431064391</v>
      </c>
      <c r="ALI7">
        <v>30.431064391</v>
      </c>
      <c r="ALJ7">
        <v>30.431064391</v>
      </c>
      <c r="ALK7">
        <v>30.431064391</v>
      </c>
      <c r="ALL7">
        <v>30.431064391</v>
      </c>
      <c r="ALM7">
        <v>30.431064391</v>
      </c>
      <c r="ALN7">
        <v>30.431064391</v>
      </c>
      <c r="ALO7">
        <v>30.431064391</v>
      </c>
      <c r="ALP7">
        <v>30.431064391</v>
      </c>
      <c r="ALQ7">
        <v>30.431064391</v>
      </c>
      <c r="ALR7">
        <v>30.415502614000001</v>
      </c>
      <c r="ALS7">
        <v>30.431064391</v>
      </c>
      <c r="ALT7">
        <v>30.446701679</v>
      </c>
      <c r="ALU7">
        <v>0</v>
      </c>
      <c r="ALV7">
        <v>30.446701679</v>
      </c>
      <c r="ALW7">
        <v>30.431064391</v>
      </c>
      <c r="ALX7">
        <v>30.431064391</v>
      </c>
      <c r="ALY7">
        <v>30.431064391</v>
      </c>
      <c r="ALZ7">
        <v>30.431064391</v>
      </c>
      <c r="AMA7">
        <v>30.431064391</v>
      </c>
      <c r="AMB7">
        <v>30.431064391</v>
      </c>
      <c r="AMC7">
        <v>30.431064391</v>
      </c>
      <c r="AMD7">
        <v>30.431064391</v>
      </c>
      <c r="AME7">
        <v>30.431064391</v>
      </c>
      <c r="AMF7">
        <v>30.431064391</v>
      </c>
      <c r="AMG7">
        <v>30.431064391</v>
      </c>
      <c r="AMH7">
        <v>30.431064391</v>
      </c>
      <c r="AMI7">
        <v>30.431064391</v>
      </c>
      <c r="AMJ7">
        <v>30.431064391</v>
      </c>
      <c r="AMK7">
        <v>30.431064391</v>
      </c>
      <c r="AML7">
        <v>30.431064391</v>
      </c>
      <c r="AMM7">
        <v>30.431064391</v>
      </c>
      <c r="AMN7">
        <v>30.431064391</v>
      </c>
      <c r="AMO7">
        <v>30.431064391</v>
      </c>
      <c r="AMP7">
        <v>30.431064391</v>
      </c>
      <c r="AMQ7">
        <v>30.431064391</v>
      </c>
      <c r="AMR7">
        <v>30.431064391</v>
      </c>
      <c r="AMS7">
        <v>30.431064391</v>
      </c>
      <c r="AMT7">
        <v>30.431064391</v>
      </c>
      <c r="AMU7">
        <v>30.431064391</v>
      </c>
      <c r="AMV7">
        <v>30.431064391</v>
      </c>
      <c r="AMW7">
        <v>30.431064391</v>
      </c>
      <c r="AMX7">
        <v>30.431064391</v>
      </c>
      <c r="AMY7">
        <v>30.431064391</v>
      </c>
      <c r="AMZ7">
        <v>30.431064391</v>
      </c>
      <c r="ANA7">
        <v>30.431064391</v>
      </c>
      <c r="ANB7">
        <v>30.431064391</v>
      </c>
      <c r="ANC7">
        <v>30.431064391</v>
      </c>
      <c r="AND7">
        <v>30.431064391</v>
      </c>
      <c r="ANE7">
        <v>30.431064391</v>
      </c>
      <c r="ANF7">
        <v>30.431064391</v>
      </c>
      <c r="ANG7">
        <v>30.431064391</v>
      </c>
      <c r="ANH7">
        <v>30.431064391</v>
      </c>
      <c r="ANI7">
        <v>1017</v>
      </c>
      <c r="ANJ7">
        <v>1682</v>
      </c>
      <c r="ANK7">
        <v>1</v>
      </c>
      <c r="ANL7">
        <v>35439189</v>
      </c>
      <c r="ANM7">
        <v>698894</v>
      </c>
      <c r="ANN7">
        <v>6162172</v>
      </c>
      <c r="ANO7">
        <v>21025331</v>
      </c>
      <c r="ANP7">
        <v>615717</v>
      </c>
      <c r="ANQ7">
        <v>140623</v>
      </c>
      <c r="ANR7">
        <v>14413858</v>
      </c>
      <c r="ANS7">
        <v>83177</v>
      </c>
      <c r="ANW7">
        <v>2</v>
      </c>
      <c r="AOH7">
        <v>0</v>
      </c>
      <c r="AOI7">
        <v>3</v>
      </c>
      <c r="AOJ7">
        <v>0</v>
      </c>
      <c r="AOK7">
        <v>0</v>
      </c>
      <c r="AOL7">
        <v>0</v>
      </c>
      <c r="AOM7">
        <v>3</v>
      </c>
      <c r="AON7">
        <v>9</v>
      </c>
      <c r="AOO7">
        <v>9</v>
      </c>
      <c r="AOP7">
        <v>9</v>
      </c>
      <c r="AOQ7">
        <v>9</v>
      </c>
      <c r="AOR7">
        <v>11918575</v>
      </c>
      <c r="AOS7">
        <v>6395464</v>
      </c>
      <c r="AOT7">
        <v>1182174</v>
      </c>
      <c r="AOU7">
        <v>2495283</v>
      </c>
      <c r="AOV7">
        <v>2288961</v>
      </c>
      <c r="AOW7">
        <v>0</v>
      </c>
      <c r="AOX7">
        <v>5525788</v>
      </c>
      <c r="AOY7">
        <v>265856</v>
      </c>
      <c r="AOZ7">
        <v>1884946</v>
      </c>
      <c r="APA7">
        <v>3482142</v>
      </c>
      <c r="APB7">
        <v>0</v>
      </c>
      <c r="APC7">
        <v>6395464</v>
      </c>
      <c r="APD7">
        <v>1182174</v>
      </c>
      <c r="APE7">
        <v>0</v>
      </c>
      <c r="APF7">
        <v>2288961</v>
      </c>
      <c r="APG7">
        <v>0</v>
      </c>
      <c r="APH7">
        <v>5525788</v>
      </c>
      <c r="API7">
        <v>265856</v>
      </c>
      <c r="APJ7">
        <v>1884946</v>
      </c>
      <c r="APK7">
        <v>3482142</v>
      </c>
      <c r="APL7">
        <v>11918575</v>
      </c>
      <c r="APM7">
        <v>0</v>
      </c>
      <c r="APN7">
        <v>2495283</v>
      </c>
      <c r="APO7">
        <v>0</v>
      </c>
      <c r="APP7">
        <v>0</v>
      </c>
      <c r="AQA7">
        <v>3</v>
      </c>
    </row>
    <row r="8" spans="1:1119" x14ac:dyDescent="0.25">
      <c r="A8">
        <v>898</v>
      </c>
      <c r="B8">
        <v>3</v>
      </c>
      <c r="C8">
        <v>5</v>
      </c>
      <c r="D8">
        <v>4</v>
      </c>
      <c r="E8">
        <v>1</v>
      </c>
      <c r="F8">
        <v>300000</v>
      </c>
      <c r="G8">
        <v>8</v>
      </c>
      <c r="H8">
        <v>1</v>
      </c>
      <c r="I8">
        <v>1</v>
      </c>
      <c r="J8">
        <v>1</v>
      </c>
      <c r="K8">
        <v>1</v>
      </c>
      <c r="L8">
        <v>8</v>
      </c>
      <c r="M8">
        <v>4</v>
      </c>
      <c r="N8">
        <v>2</v>
      </c>
      <c r="O8">
        <v>3</v>
      </c>
      <c r="P8">
        <v>10</v>
      </c>
      <c r="Q8">
        <v>2</v>
      </c>
      <c r="R8">
        <v>14</v>
      </c>
      <c r="S8">
        <v>2</v>
      </c>
      <c r="T8">
        <v>1</v>
      </c>
      <c r="U8">
        <v>5</v>
      </c>
      <c r="V8">
        <v>2</v>
      </c>
      <c r="X8">
        <v>1968</v>
      </c>
      <c r="Y8">
        <v>4</v>
      </c>
      <c r="AA8">
        <v>1</v>
      </c>
      <c r="AB8">
        <v>2</v>
      </c>
      <c r="AC8">
        <v>2</v>
      </c>
      <c r="AD8">
        <v>1</v>
      </c>
      <c r="AE8">
        <v>1</v>
      </c>
      <c r="AF8">
        <v>1</v>
      </c>
      <c r="AG8">
        <v>2</v>
      </c>
      <c r="AH8">
        <v>2</v>
      </c>
      <c r="AI8">
        <v>1</v>
      </c>
      <c r="AJ8">
        <v>1</v>
      </c>
      <c r="AK8">
        <v>2</v>
      </c>
      <c r="AL8">
        <v>1</v>
      </c>
      <c r="AM8">
        <v>2</v>
      </c>
      <c r="AN8">
        <v>1</v>
      </c>
      <c r="AO8">
        <v>2</v>
      </c>
      <c r="AP8">
        <v>2</v>
      </c>
      <c r="AQ8">
        <v>1</v>
      </c>
      <c r="AX8">
        <v>8</v>
      </c>
      <c r="BL8">
        <v>1</v>
      </c>
      <c r="BM8">
        <v>1</v>
      </c>
      <c r="BN8">
        <v>12</v>
      </c>
      <c r="BP8">
        <v>1</v>
      </c>
      <c r="BQ8">
        <v>1</v>
      </c>
      <c r="BR8">
        <v>2</v>
      </c>
      <c r="BS8">
        <v>1</v>
      </c>
      <c r="BT8">
        <v>2</v>
      </c>
      <c r="BU8">
        <v>1</v>
      </c>
      <c r="BV8">
        <v>1</v>
      </c>
      <c r="BW8">
        <v>1</v>
      </c>
      <c r="BX8">
        <v>8</v>
      </c>
      <c r="BY8">
        <v>2</v>
      </c>
      <c r="BZ8">
        <v>3</v>
      </c>
      <c r="CA8">
        <v>3</v>
      </c>
      <c r="CB8">
        <v>1</v>
      </c>
      <c r="CC8">
        <v>1</v>
      </c>
      <c r="CG8">
        <v>12</v>
      </c>
      <c r="CJ8">
        <v>1</v>
      </c>
      <c r="CK8">
        <v>1</v>
      </c>
      <c r="CL8">
        <v>1</v>
      </c>
      <c r="CM8">
        <v>168</v>
      </c>
      <c r="CN8">
        <v>7</v>
      </c>
      <c r="CO8">
        <v>333</v>
      </c>
      <c r="CP8">
        <v>8</v>
      </c>
      <c r="CQ8">
        <v>1</v>
      </c>
      <c r="CR8">
        <v>1</v>
      </c>
      <c r="CS8">
        <v>1</v>
      </c>
      <c r="CT8">
        <v>1</v>
      </c>
      <c r="CU8">
        <v>1</v>
      </c>
      <c r="CV8">
        <v>2</v>
      </c>
      <c r="CW8">
        <v>1</v>
      </c>
      <c r="CX8">
        <v>1</v>
      </c>
      <c r="CZ8">
        <v>1</v>
      </c>
      <c r="DA8">
        <v>1</v>
      </c>
      <c r="DB8">
        <v>1</v>
      </c>
      <c r="DC8">
        <v>2</v>
      </c>
      <c r="DD8">
        <v>2</v>
      </c>
      <c r="DE8">
        <v>2</v>
      </c>
      <c r="DF8">
        <v>2</v>
      </c>
      <c r="DG8">
        <v>2</v>
      </c>
      <c r="DH8">
        <v>2</v>
      </c>
      <c r="DI8">
        <v>2</v>
      </c>
      <c r="DJ8">
        <v>2</v>
      </c>
      <c r="DK8">
        <v>2</v>
      </c>
      <c r="DL8">
        <v>2</v>
      </c>
      <c r="DM8">
        <v>1</v>
      </c>
      <c r="DN8">
        <v>2</v>
      </c>
      <c r="DV8">
        <v>1</v>
      </c>
      <c r="DW8">
        <v>2</v>
      </c>
      <c r="DX8">
        <v>2</v>
      </c>
      <c r="EF8">
        <v>100</v>
      </c>
      <c r="EH8">
        <v>2</v>
      </c>
      <c r="EI8">
        <v>2</v>
      </c>
      <c r="EJ8">
        <v>1</v>
      </c>
      <c r="EK8">
        <v>2</v>
      </c>
      <c r="EL8">
        <v>1</v>
      </c>
      <c r="EM8">
        <v>1</v>
      </c>
      <c r="EN8">
        <v>2</v>
      </c>
      <c r="EQ8">
        <v>95</v>
      </c>
      <c r="ES8">
        <v>10</v>
      </c>
      <c r="ET8">
        <v>5</v>
      </c>
      <c r="EV8">
        <v>3</v>
      </c>
      <c r="EW8">
        <v>1</v>
      </c>
      <c r="FD8">
        <v>1</v>
      </c>
      <c r="FE8">
        <v>2</v>
      </c>
      <c r="FF8">
        <v>2</v>
      </c>
      <c r="FG8">
        <v>2</v>
      </c>
      <c r="FH8">
        <v>1</v>
      </c>
      <c r="FI8">
        <v>2</v>
      </c>
      <c r="FJ8">
        <v>1</v>
      </c>
      <c r="FR8">
        <v>2</v>
      </c>
      <c r="FS8">
        <v>1</v>
      </c>
      <c r="FT8">
        <v>2</v>
      </c>
      <c r="FU8">
        <v>2</v>
      </c>
      <c r="FV8">
        <v>2</v>
      </c>
      <c r="FW8">
        <v>1</v>
      </c>
      <c r="FX8">
        <v>2</v>
      </c>
      <c r="FY8">
        <v>2</v>
      </c>
      <c r="FZ8">
        <v>2</v>
      </c>
      <c r="GA8">
        <v>3</v>
      </c>
      <c r="GB8">
        <v>2</v>
      </c>
      <c r="GC8">
        <v>2</v>
      </c>
      <c r="GD8">
        <v>1</v>
      </c>
      <c r="GE8">
        <v>2</v>
      </c>
      <c r="GF8">
        <v>2</v>
      </c>
      <c r="GG8">
        <v>1</v>
      </c>
      <c r="GH8">
        <v>2</v>
      </c>
      <c r="GL8">
        <v>1</v>
      </c>
      <c r="GM8">
        <v>1</v>
      </c>
      <c r="GN8">
        <v>2</v>
      </c>
      <c r="GO8">
        <v>2</v>
      </c>
      <c r="GP8">
        <v>2</v>
      </c>
      <c r="GQ8">
        <v>2</v>
      </c>
      <c r="GR8">
        <v>1</v>
      </c>
      <c r="GS8">
        <v>2</v>
      </c>
      <c r="GT8">
        <v>2</v>
      </c>
      <c r="GZ8">
        <v>90</v>
      </c>
      <c r="HA8">
        <v>2</v>
      </c>
      <c r="HB8">
        <v>2</v>
      </c>
      <c r="HC8">
        <v>1</v>
      </c>
      <c r="HD8">
        <v>2</v>
      </c>
      <c r="HE8">
        <v>1</v>
      </c>
      <c r="HF8">
        <v>1</v>
      </c>
      <c r="HG8">
        <v>2</v>
      </c>
      <c r="HH8">
        <v>2</v>
      </c>
      <c r="HK8">
        <v>95</v>
      </c>
      <c r="HM8">
        <v>5</v>
      </c>
      <c r="HN8">
        <v>5</v>
      </c>
      <c r="HQ8">
        <v>3</v>
      </c>
      <c r="HR8">
        <v>2</v>
      </c>
      <c r="HT8">
        <v>2</v>
      </c>
      <c r="HU8">
        <v>1</v>
      </c>
      <c r="HV8">
        <v>2</v>
      </c>
      <c r="HX8">
        <v>1</v>
      </c>
      <c r="HY8">
        <v>2</v>
      </c>
      <c r="HZ8">
        <v>2</v>
      </c>
      <c r="IA8">
        <v>2</v>
      </c>
      <c r="IB8">
        <v>2</v>
      </c>
      <c r="IC8">
        <v>2</v>
      </c>
      <c r="ID8">
        <v>1</v>
      </c>
      <c r="IL8">
        <v>2</v>
      </c>
      <c r="IM8">
        <v>1</v>
      </c>
      <c r="IN8">
        <v>2</v>
      </c>
      <c r="IO8">
        <v>2</v>
      </c>
      <c r="IP8">
        <v>2</v>
      </c>
      <c r="IQ8">
        <v>1</v>
      </c>
      <c r="IR8">
        <v>2</v>
      </c>
      <c r="IS8">
        <v>2</v>
      </c>
      <c r="IT8">
        <v>2</v>
      </c>
      <c r="IU8">
        <v>1</v>
      </c>
      <c r="IV8">
        <v>1</v>
      </c>
      <c r="IW8">
        <v>2</v>
      </c>
      <c r="IX8">
        <v>2</v>
      </c>
      <c r="IY8">
        <v>2</v>
      </c>
      <c r="IZ8">
        <v>2</v>
      </c>
      <c r="JA8">
        <v>1</v>
      </c>
      <c r="JB8">
        <v>2</v>
      </c>
      <c r="JD8">
        <v>2</v>
      </c>
      <c r="JF8">
        <v>2</v>
      </c>
      <c r="JH8">
        <v>1</v>
      </c>
      <c r="JI8">
        <v>2</v>
      </c>
      <c r="JJ8">
        <v>1</v>
      </c>
      <c r="JK8">
        <v>2</v>
      </c>
      <c r="JS8">
        <v>3</v>
      </c>
      <c r="JV8">
        <v>1</v>
      </c>
      <c r="JW8">
        <v>2</v>
      </c>
      <c r="JX8">
        <v>2</v>
      </c>
      <c r="KF8">
        <v>2</v>
      </c>
      <c r="KG8">
        <v>2</v>
      </c>
      <c r="KH8">
        <v>2</v>
      </c>
      <c r="KP8">
        <v>2</v>
      </c>
      <c r="KQ8">
        <v>1</v>
      </c>
      <c r="KW8">
        <v>2</v>
      </c>
      <c r="KX8">
        <v>2</v>
      </c>
      <c r="KY8">
        <v>2</v>
      </c>
      <c r="KZ8">
        <v>2</v>
      </c>
      <c r="LA8">
        <v>2</v>
      </c>
      <c r="LB8">
        <v>1</v>
      </c>
      <c r="LE8">
        <v>2</v>
      </c>
      <c r="LF8">
        <v>2</v>
      </c>
      <c r="LO8">
        <v>1</v>
      </c>
      <c r="LP8">
        <v>2</v>
      </c>
      <c r="LQ8">
        <v>2</v>
      </c>
      <c r="LR8">
        <v>2</v>
      </c>
      <c r="LT8">
        <v>2</v>
      </c>
      <c r="MA8">
        <v>1</v>
      </c>
      <c r="MB8">
        <v>2</v>
      </c>
      <c r="MC8">
        <v>2</v>
      </c>
      <c r="MD8">
        <v>2</v>
      </c>
      <c r="ME8">
        <v>2</v>
      </c>
      <c r="MF8">
        <v>2</v>
      </c>
      <c r="MG8">
        <v>1</v>
      </c>
      <c r="MH8">
        <v>2</v>
      </c>
      <c r="MI8">
        <v>2</v>
      </c>
      <c r="MJ8">
        <v>1</v>
      </c>
      <c r="MT8">
        <v>1</v>
      </c>
      <c r="MU8">
        <v>2</v>
      </c>
      <c r="MY8">
        <v>1</v>
      </c>
      <c r="MZ8">
        <v>1</v>
      </c>
      <c r="NA8">
        <v>1</v>
      </c>
      <c r="NB8">
        <v>1</v>
      </c>
      <c r="NC8">
        <v>1</v>
      </c>
      <c r="ND8">
        <v>2</v>
      </c>
      <c r="NE8">
        <v>1</v>
      </c>
      <c r="NF8">
        <v>1</v>
      </c>
      <c r="NG8">
        <v>1</v>
      </c>
      <c r="NH8">
        <v>1</v>
      </c>
      <c r="NI8">
        <v>200</v>
      </c>
      <c r="NJ8">
        <v>23</v>
      </c>
      <c r="NK8">
        <v>25</v>
      </c>
      <c r="NM8">
        <v>26</v>
      </c>
      <c r="NN8">
        <v>4</v>
      </c>
      <c r="NO8">
        <v>11</v>
      </c>
      <c r="NP8">
        <v>10</v>
      </c>
      <c r="NU8">
        <v>1</v>
      </c>
      <c r="NV8">
        <v>215</v>
      </c>
      <c r="NW8">
        <v>6</v>
      </c>
      <c r="NX8">
        <v>1</v>
      </c>
      <c r="NY8">
        <v>3</v>
      </c>
      <c r="NZ8">
        <v>2</v>
      </c>
      <c r="OA8">
        <v>265</v>
      </c>
      <c r="OB8">
        <v>7</v>
      </c>
      <c r="OC8">
        <v>200</v>
      </c>
      <c r="OD8">
        <v>2</v>
      </c>
      <c r="OE8">
        <v>1</v>
      </c>
      <c r="OF8">
        <v>19</v>
      </c>
      <c r="OG8">
        <v>3</v>
      </c>
      <c r="OH8">
        <v>1</v>
      </c>
      <c r="OI8">
        <v>2</v>
      </c>
      <c r="OJ8">
        <v>1</v>
      </c>
      <c r="OK8">
        <v>2</v>
      </c>
      <c r="OM8">
        <v>1</v>
      </c>
      <c r="ON8">
        <v>20</v>
      </c>
      <c r="OO8">
        <v>2</v>
      </c>
      <c r="OQ8">
        <v>1</v>
      </c>
      <c r="OR8">
        <v>20</v>
      </c>
      <c r="OS8">
        <v>1</v>
      </c>
      <c r="OT8">
        <v>90</v>
      </c>
      <c r="OU8">
        <v>4</v>
      </c>
      <c r="OV8">
        <v>1</v>
      </c>
      <c r="OW8">
        <v>20</v>
      </c>
      <c r="OX8">
        <v>1</v>
      </c>
      <c r="OY8">
        <v>1</v>
      </c>
      <c r="OZ8">
        <v>1</v>
      </c>
      <c r="PA8">
        <v>1</v>
      </c>
      <c r="PB8">
        <v>1</v>
      </c>
      <c r="PC8">
        <v>2</v>
      </c>
      <c r="PD8">
        <v>2</v>
      </c>
      <c r="PE8">
        <v>1</v>
      </c>
      <c r="PF8">
        <v>2</v>
      </c>
      <c r="PG8">
        <v>100</v>
      </c>
      <c r="PH8">
        <v>3</v>
      </c>
      <c r="PI8">
        <v>1</v>
      </c>
      <c r="PL8">
        <v>1</v>
      </c>
      <c r="PN8">
        <v>2</v>
      </c>
      <c r="PO8">
        <v>2</v>
      </c>
      <c r="PP8">
        <v>1</v>
      </c>
      <c r="PQ8">
        <v>2</v>
      </c>
      <c r="PR8">
        <v>2</v>
      </c>
      <c r="PS8">
        <v>2</v>
      </c>
      <c r="PT8">
        <v>2</v>
      </c>
      <c r="PU8">
        <v>2</v>
      </c>
      <c r="PV8">
        <v>1</v>
      </c>
      <c r="PW8">
        <v>1</v>
      </c>
      <c r="PX8">
        <v>3</v>
      </c>
      <c r="PY8">
        <v>1</v>
      </c>
      <c r="PZ8">
        <v>2</v>
      </c>
      <c r="QA8">
        <v>1</v>
      </c>
      <c r="QB8">
        <v>2</v>
      </c>
      <c r="QC8">
        <v>0</v>
      </c>
      <c r="QD8">
        <v>0</v>
      </c>
      <c r="QE8">
        <v>0</v>
      </c>
      <c r="QF8">
        <v>0</v>
      </c>
      <c r="QG8">
        <v>0</v>
      </c>
      <c r="QH8">
        <v>0</v>
      </c>
      <c r="QI8">
        <v>0</v>
      </c>
      <c r="QJ8">
        <v>0</v>
      </c>
      <c r="QK8">
        <v>0</v>
      </c>
      <c r="QL8">
        <v>0</v>
      </c>
      <c r="QM8">
        <v>0</v>
      </c>
      <c r="QN8">
        <v>0</v>
      </c>
      <c r="QO8">
        <v>0</v>
      </c>
      <c r="QP8">
        <v>0</v>
      </c>
      <c r="QQ8">
        <v>0</v>
      </c>
      <c r="QR8">
        <v>0</v>
      </c>
      <c r="QS8">
        <v>0</v>
      </c>
      <c r="QT8">
        <v>0</v>
      </c>
      <c r="QU8">
        <v>9</v>
      </c>
      <c r="QV8">
        <v>0</v>
      </c>
      <c r="QW8">
        <v>0</v>
      </c>
      <c r="QX8">
        <v>0</v>
      </c>
      <c r="QY8">
        <v>0</v>
      </c>
      <c r="QZ8">
        <v>0</v>
      </c>
      <c r="RA8">
        <v>0</v>
      </c>
      <c r="RB8">
        <v>0</v>
      </c>
      <c r="RC8">
        <v>0</v>
      </c>
      <c r="RD8">
        <v>0</v>
      </c>
      <c r="RE8">
        <v>0</v>
      </c>
      <c r="RF8">
        <v>0</v>
      </c>
      <c r="RG8">
        <v>0</v>
      </c>
      <c r="RH8">
        <v>0</v>
      </c>
      <c r="RI8">
        <v>0</v>
      </c>
      <c r="RJ8">
        <v>0</v>
      </c>
      <c r="RK8">
        <v>0</v>
      </c>
      <c r="RL8">
        <v>0</v>
      </c>
      <c r="RM8">
        <v>0</v>
      </c>
      <c r="RN8">
        <v>9</v>
      </c>
      <c r="RO8">
        <v>9</v>
      </c>
      <c r="RP8">
        <v>9</v>
      </c>
      <c r="RQ8">
        <v>9</v>
      </c>
      <c r="RR8">
        <v>9</v>
      </c>
      <c r="RS8">
        <v>9</v>
      </c>
      <c r="RT8">
        <v>9</v>
      </c>
      <c r="RU8">
        <v>9</v>
      </c>
      <c r="RV8">
        <v>9</v>
      </c>
      <c r="RW8">
        <v>9</v>
      </c>
      <c r="RX8">
        <v>9</v>
      </c>
      <c r="RY8">
        <v>0</v>
      </c>
      <c r="RZ8">
        <v>0</v>
      </c>
      <c r="SA8">
        <v>0</v>
      </c>
      <c r="SB8">
        <v>0</v>
      </c>
      <c r="SC8">
        <v>0</v>
      </c>
      <c r="SD8">
        <v>0</v>
      </c>
      <c r="SE8">
        <v>0</v>
      </c>
      <c r="SF8">
        <v>0</v>
      </c>
      <c r="SG8">
        <v>0</v>
      </c>
      <c r="SH8">
        <v>0</v>
      </c>
      <c r="SI8">
        <v>0</v>
      </c>
      <c r="SJ8">
        <v>0</v>
      </c>
      <c r="SK8">
        <v>0</v>
      </c>
      <c r="SL8">
        <v>0</v>
      </c>
      <c r="SM8">
        <v>0</v>
      </c>
      <c r="SN8">
        <v>0</v>
      </c>
      <c r="SO8">
        <v>0</v>
      </c>
      <c r="SP8">
        <v>9</v>
      </c>
      <c r="SQ8">
        <v>9</v>
      </c>
      <c r="SR8">
        <v>9</v>
      </c>
      <c r="SS8">
        <v>0</v>
      </c>
      <c r="ST8">
        <v>9</v>
      </c>
      <c r="SU8">
        <v>9</v>
      </c>
      <c r="SV8">
        <v>0</v>
      </c>
      <c r="SW8">
        <v>0</v>
      </c>
      <c r="SX8">
        <v>0</v>
      </c>
      <c r="SY8">
        <v>0</v>
      </c>
      <c r="SZ8">
        <v>0</v>
      </c>
      <c r="TA8">
        <v>0</v>
      </c>
      <c r="TB8">
        <v>0</v>
      </c>
      <c r="TC8">
        <v>0</v>
      </c>
      <c r="TD8">
        <v>0</v>
      </c>
      <c r="TE8">
        <v>0</v>
      </c>
      <c r="TF8">
        <v>0</v>
      </c>
      <c r="TG8">
        <v>0</v>
      </c>
      <c r="TH8">
        <v>0</v>
      </c>
      <c r="TI8">
        <v>0</v>
      </c>
      <c r="TJ8">
        <v>0</v>
      </c>
      <c r="TK8">
        <v>0</v>
      </c>
      <c r="TL8">
        <v>0</v>
      </c>
      <c r="TM8">
        <v>0</v>
      </c>
      <c r="TN8">
        <v>0</v>
      </c>
      <c r="TO8">
        <v>0</v>
      </c>
      <c r="TP8">
        <v>0</v>
      </c>
      <c r="TQ8">
        <v>0</v>
      </c>
      <c r="TR8">
        <v>0</v>
      </c>
      <c r="TS8">
        <v>0</v>
      </c>
      <c r="TT8">
        <v>0</v>
      </c>
      <c r="TU8">
        <v>0</v>
      </c>
      <c r="TV8">
        <v>0</v>
      </c>
      <c r="TW8">
        <v>0</v>
      </c>
      <c r="TX8">
        <v>0</v>
      </c>
      <c r="TY8">
        <v>9</v>
      </c>
      <c r="TZ8">
        <v>9</v>
      </c>
      <c r="UA8">
        <v>9</v>
      </c>
      <c r="UB8">
        <v>9</v>
      </c>
      <c r="UC8">
        <v>9</v>
      </c>
      <c r="UD8">
        <v>9</v>
      </c>
      <c r="UE8">
        <v>9</v>
      </c>
      <c r="UF8">
        <v>0</v>
      </c>
      <c r="UG8">
        <v>0</v>
      </c>
      <c r="UH8">
        <v>0</v>
      </c>
      <c r="UI8">
        <v>9</v>
      </c>
      <c r="UJ8">
        <v>9</v>
      </c>
      <c r="UK8">
        <v>9</v>
      </c>
      <c r="UL8">
        <v>9</v>
      </c>
      <c r="UM8">
        <v>9</v>
      </c>
      <c r="UN8">
        <v>9</v>
      </c>
      <c r="UO8">
        <v>9</v>
      </c>
      <c r="UP8">
        <v>0</v>
      </c>
      <c r="UQ8">
        <v>9</v>
      </c>
      <c r="UR8">
        <v>0</v>
      </c>
      <c r="US8">
        <v>0</v>
      </c>
      <c r="UT8">
        <v>0</v>
      </c>
      <c r="UU8">
        <v>0</v>
      </c>
      <c r="UV8">
        <v>0</v>
      </c>
      <c r="UW8">
        <v>0</v>
      </c>
      <c r="UX8">
        <v>0</v>
      </c>
      <c r="UY8">
        <v>9</v>
      </c>
      <c r="UZ8">
        <v>9</v>
      </c>
      <c r="VA8">
        <v>0</v>
      </c>
      <c r="VB8">
        <v>9</v>
      </c>
      <c r="VC8">
        <v>0</v>
      </c>
      <c r="VD8">
        <v>0</v>
      </c>
      <c r="VE8">
        <v>9</v>
      </c>
      <c r="VF8">
        <v>0</v>
      </c>
      <c r="VG8">
        <v>1</v>
      </c>
      <c r="VH8">
        <v>9</v>
      </c>
      <c r="VI8">
        <v>9</v>
      </c>
      <c r="VJ8">
        <v>9</v>
      </c>
      <c r="VK8">
        <v>9</v>
      </c>
      <c r="VL8">
        <v>9</v>
      </c>
      <c r="VM8">
        <v>9</v>
      </c>
      <c r="VN8">
        <v>0</v>
      </c>
      <c r="VO8">
        <v>0</v>
      </c>
      <c r="VP8">
        <v>0</v>
      </c>
      <c r="VQ8">
        <v>0</v>
      </c>
      <c r="VR8">
        <v>0</v>
      </c>
      <c r="VS8">
        <v>0</v>
      </c>
      <c r="VT8">
        <v>0</v>
      </c>
      <c r="VU8">
        <v>9</v>
      </c>
      <c r="VV8">
        <v>9</v>
      </c>
      <c r="VW8">
        <v>9</v>
      </c>
      <c r="VX8">
        <v>9</v>
      </c>
      <c r="VY8">
        <v>9</v>
      </c>
      <c r="VZ8">
        <v>9</v>
      </c>
      <c r="WA8">
        <v>9</v>
      </c>
      <c r="WB8">
        <v>0</v>
      </c>
      <c r="WC8">
        <v>0</v>
      </c>
      <c r="WD8">
        <v>0</v>
      </c>
      <c r="WE8">
        <v>0</v>
      </c>
      <c r="WF8">
        <v>0</v>
      </c>
      <c r="WG8">
        <v>0</v>
      </c>
      <c r="WH8">
        <v>0</v>
      </c>
      <c r="WI8">
        <v>0</v>
      </c>
      <c r="WJ8">
        <v>0</v>
      </c>
      <c r="WK8">
        <v>1</v>
      </c>
      <c r="WL8">
        <v>0</v>
      </c>
      <c r="WM8">
        <v>0</v>
      </c>
      <c r="WN8">
        <v>0</v>
      </c>
      <c r="WO8">
        <v>0</v>
      </c>
      <c r="WP8">
        <v>0</v>
      </c>
      <c r="WQ8">
        <v>0</v>
      </c>
      <c r="WR8">
        <v>0</v>
      </c>
      <c r="WS8">
        <v>0</v>
      </c>
      <c r="WT8">
        <v>0</v>
      </c>
      <c r="WU8">
        <v>0</v>
      </c>
      <c r="WV8">
        <v>0</v>
      </c>
      <c r="WW8">
        <v>0</v>
      </c>
      <c r="WX8">
        <v>0</v>
      </c>
      <c r="WY8">
        <v>0</v>
      </c>
      <c r="WZ8">
        <v>0</v>
      </c>
      <c r="XA8">
        <v>0</v>
      </c>
      <c r="XB8">
        <v>9</v>
      </c>
      <c r="XC8">
        <v>9</v>
      </c>
      <c r="XD8">
        <v>9</v>
      </c>
      <c r="XE8">
        <v>9</v>
      </c>
      <c r="XF8">
        <v>9</v>
      </c>
      <c r="XG8">
        <v>0</v>
      </c>
      <c r="XH8">
        <v>0</v>
      </c>
      <c r="XI8">
        <v>0</v>
      </c>
      <c r="XJ8">
        <v>0</v>
      </c>
      <c r="XK8">
        <v>0</v>
      </c>
      <c r="XL8">
        <v>0</v>
      </c>
      <c r="XM8">
        <v>0</v>
      </c>
      <c r="XN8">
        <v>0</v>
      </c>
      <c r="XO8">
        <v>0</v>
      </c>
      <c r="XP8">
        <v>9</v>
      </c>
      <c r="XQ8">
        <v>9</v>
      </c>
      <c r="XR8">
        <v>0</v>
      </c>
      <c r="XS8">
        <v>9</v>
      </c>
      <c r="XT8">
        <v>0</v>
      </c>
      <c r="XU8">
        <v>0</v>
      </c>
      <c r="XV8">
        <v>9</v>
      </c>
      <c r="XW8">
        <v>9</v>
      </c>
      <c r="XX8">
        <v>0</v>
      </c>
      <c r="XY8">
        <v>1</v>
      </c>
      <c r="XZ8">
        <v>9</v>
      </c>
      <c r="YA8">
        <v>1</v>
      </c>
      <c r="YB8">
        <v>1</v>
      </c>
      <c r="YC8">
        <v>1</v>
      </c>
      <c r="YD8">
        <v>9</v>
      </c>
      <c r="YE8">
        <v>0</v>
      </c>
      <c r="YF8">
        <v>0</v>
      </c>
      <c r="YG8">
        <v>0</v>
      </c>
      <c r="YH8">
        <v>0</v>
      </c>
      <c r="YI8">
        <v>0</v>
      </c>
      <c r="YJ8">
        <v>0</v>
      </c>
      <c r="YK8">
        <v>0</v>
      </c>
      <c r="YL8">
        <v>9</v>
      </c>
      <c r="YM8">
        <v>9</v>
      </c>
      <c r="YN8">
        <v>9</v>
      </c>
      <c r="YO8">
        <v>9</v>
      </c>
      <c r="YP8">
        <v>9</v>
      </c>
      <c r="YQ8">
        <v>9</v>
      </c>
      <c r="YR8">
        <v>9</v>
      </c>
      <c r="YS8">
        <v>0</v>
      </c>
      <c r="YT8">
        <v>0</v>
      </c>
      <c r="YU8">
        <v>0</v>
      </c>
      <c r="YV8">
        <v>0</v>
      </c>
      <c r="YW8">
        <v>0</v>
      </c>
      <c r="YX8">
        <v>0</v>
      </c>
      <c r="YY8">
        <v>0</v>
      </c>
      <c r="YZ8">
        <v>0</v>
      </c>
      <c r="ZA8">
        <v>0</v>
      </c>
      <c r="ZB8">
        <v>0</v>
      </c>
      <c r="ZC8">
        <v>0</v>
      </c>
      <c r="ZD8">
        <v>0</v>
      </c>
      <c r="ZE8">
        <v>0</v>
      </c>
      <c r="ZF8">
        <v>0</v>
      </c>
      <c r="ZG8">
        <v>0</v>
      </c>
      <c r="ZH8">
        <v>0</v>
      </c>
      <c r="ZI8">
        <v>0</v>
      </c>
      <c r="ZJ8">
        <v>9</v>
      </c>
      <c r="ZK8">
        <v>0</v>
      </c>
      <c r="ZL8">
        <v>9</v>
      </c>
      <c r="ZM8">
        <v>0</v>
      </c>
      <c r="ZN8">
        <v>9</v>
      </c>
      <c r="ZO8">
        <v>0</v>
      </c>
      <c r="ZP8">
        <v>0</v>
      </c>
      <c r="ZQ8">
        <v>0</v>
      </c>
      <c r="ZR8">
        <v>0</v>
      </c>
      <c r="ZS8">
        <v>9</v>
      </c>
      <c r="ZT8">
        <v>9</v>
      </c>
      <c r="ZU8">
        <v>9</v>
      </c>
      <c r="ZV8">
        <v>9</v>
      </c>
      <c r="ZW8">
        <v>9</v>
      </c>
      <c r="ZX8">
        <v>9</v>
      </c>
      <c r="ZY8">
        <v>9</v>
      </c>
      <c r="ZZ8">
        <v>0</v>
      </c>
      <c r="AAA8">
        <v>9</v>
      </c>
      <c r="AAB8">
        <v>9</v>
      </c>
      <c r="AAC8">
        <v>0</v>
      </c>
      <c r="AAD8">
        <v>0</v>
      </c>
      <c r="AAE8">
        <v>0</v>
      </c>
      <c r="AAF8">
        <v>9</v>
      </c>
      <c r="AAG8">
        <v>9</v>
      </c>
      <c r="AAH8">
        <v>9</v>
      </c>
      <c r="AAI8">
        <v>9</v>
      </c>
      <c r="AAJ8">
        <v>9</v>
      </c>
      <c r="AAK8">
        <v>9</v>
      </c>
      <c r="AAL8">
        <v>9</v>
      </c>
      <c r="AAM8">
        <v>0</v>
      </c>
      <c r="AAN8">
        <v>0</v>
      </c>
      <c r="AAO8">
        <v>0</v>
      </c>
      <c r="AAP8">
        <v>9</v>
      </c>
      <c r="AAQ8">
        <v>9</v>
      </c>
      <c r="AAR8">
        <v>9</v>
      </c>
      <c r="AAS8">
        <v>9</v>
      </c>
      <c r="AAT8">
        <v>9</v>
      </c>
      <c r="AAU8">
        <v>9</v>
      </c>
      <c r="AAV8">
        <v>9</v>
      </c>
      <c r="AAW8">
        <v>0</v>
      </c>
      <c r="AAX8">
        <v>0</v>
      </c>
      <c r="AAY8">
        <v>9</v>
      </c>
      <c r="AAZ8">
        <v>9</v>
      </c>
      <c r="ABA8">
        <v>9</v>
      </c>
      <c r="ABB8">
        <v>9</v>
      </c>
      <c r="ABC8">
        <v>9</v>
      </c>
      <c r="ABD8">
        <v>0</v>
      </c>
      <c r="ABE8">
        <v>0</v>
      </c>
      <c r="ABF8">
        <v>0</v>
      </c>
      <c r="ABG8">
        <v>0</v>
      </c>
      <c r="ABH8">
        <v>0</v>
      </c>
      <c r="ABI8">
        <v>0</v>
      </c>
      <c r="ABJ8">
        <v>9</v>
      </c>
      <c r="ABK8">
        <v>9</v>
      </c>
      <c r="ABL8">
        <v>9</v>
      </c>
      <c r="ABM8">
        <v>9</v>
      </c>
      <c r="ABN8">
        <v>9</v>
      </c>
      <c r="ABO8">
        <v>9</v>
      </c>
      <c r="ABP8">
        <v>9</v>
      </c>
      <c r="ABQ8">
        <v>0</v>
      </c>
      <c r="ABR8">
        <v>0</v>
      </c>
      <c r="ABS8">
        <v>0</v>
      </c>
      <c r="ABT8">
        <v>0</v>
      </c>
      <c r="ABU8">
        <v>0</v>
      </c>
      <c r="ABV8">
        <v>0</v>
      </c>
      <c r="ABW8">
        <v>0</v>
      </c>
      <c r="ABX8">
        <v>0</v>
      </c>
      <c r="ABY8">
        <v>0</v>
      </c>
      <c r="ABZ8">
        <v>9</v>
      </c>
      <c r="ACA8">
        <v>9</v>
      </c>
      <c r="ACB8">
        <v>9</v>
      </c>
      <c r="ACC8">
        <v>9</v>
      </c>
      <c r="ACD8">
        <v>9</v>
      </c>
      <c r="ACE8">
        <v>9</v>
      </c>
      <c r="ACF8">
        <v>9</v>
      </c>
      <c r="ACG8">
        <v>9</v>
      </c>
      <c r="ACH8">
        <v>9</v>
      </c>
      <c r="ACI8">
        <v>0</v>
      </c>
      <c r="ACJ8">
        <v>0</v>
      </c>
      <c r="ACK8">
        <v>9</v>
      </c>
      <c r="ACL8">
        <v>9</v>
      </c>
      <c r="ACM8">
        <v>9</v>
      </c>
      <c r="ACN8">
        <v>0</v>
      </c>
      <c r="ACO8">
        <v>0</v>
      </c>
      <c r="ACP8">
        <v>0</v>
      </c>
      <c r="ACQ8">
        <v>0</v>
      </c>
      <c r="ACR8">
        <v>0</v>
      </c>
      <c r="ACS8">
        <v>0</v>
      </c>
      <c r="ACT8">
        <v>0</v>
      </c>
      <c r="ACU8">
        <v>0</v>
      </c>
      <c r="ACV8">
        <v>0</v>
      </c>
      <c r="ACW8">
        <v>0</v>
      </c>
      <c r="ACX8">
        <v>0</v>
      </c>
      <c r="ACY8">
        <v>0</v>
      </c>
      <c r="ACZ8">
        <v>0</v>
      </c>
      <c r="ADA8">
        <v>9</v>
      </c>
      <c r="ADB8">
        <v>0</v>
      </c>
      <c r="ADC8">
        <v>0</v>
      </c>
      <c r="ADD8">
        <v>0</v>
      </c>
      <c r="ADE8">
        <v>0</v>
      </c>
      <c r="ADF8">
        <v>9</v>
      </c>
      <c r="ADG8">
        <v>9</v>
      </c>
      <c r="ADH8">
        <v>9</v>
      </c>
      <c r="ADI8">
        <v>9</v>
      </c>
      <c r="ADJ8">
        <v>0</v>
      </c>
      <c r="ADK8">
        <v>0</v>
      </c>
      <c r="ADL8">
        <v>0</v>
      </c>
      <c r="ADM8">
        <v>0</v>
      </c>
      <c r="ADN8">
        <v>0</v>
      </c>
      <c r="ADO8">
        <v>0</v>
      </c>
      <c r="ADP8">
        <v>0</v>
      </c>
      <c r="ADQ8">
        <v>0</v>
      </c>
      <c r="ADR8">
        <v>0</v>
      </c>
      <c r="ADS8">
        <v>0</v>
      </c>
      <c r="ADT8">
        <v>0</v>
      </c>
      <c r="ADU8">
        <v>0</v>
      </c>
      <c r="ADV8">
        <v>0</v>
      </c>
      <c r="ADW8">
        <v>0</v>
      </c>
      <c r="ADX8">
        <v>0</v>
      </c>
      <c r="ADY8">
        <v>0</v>
      </c>
      <c r="ADZ8">
        <v>0</v>
      </c>
      <c r="AEA8">
        <v>9</v>
      </c>
      <c r="AEB8">
        <v>0</v>
      </c>
      <c r="AEC8">
        <v>0</v>
      </c>
      <c r="AED8">
        <v>0</v>
      </c>
      <c r="AEE8">
        <v>9</v>
      </c>
      <c r="AEF8">
        <v>0</v>
      </c>
      <c r="AEG8">
        <v>0</v>
      </c>
      <c r="AEH8">
        <v>0</v>
      </c>
      <c r="AEI8">
        <v>0</v>
      </c>
      <c r="AEJ8">
        <v>0</v>
      </c>
      <c r="AEK8">
        <v>0</v>
      </c>
      <c r="AEL8">
        <v>0</v>
      </c>
      <c r="AEM8">
        <v>0</v>
      </c>
      <c r="AEN8">
        <v>0</v>
      </c>
      <c r="AEO8">
        <v>0</v>
      </c>
      <c r="AEP8">
        <v>0</v>
      </c>
      <c r="AEQ8">
        <v>0</v>
      </c>
      <c r="AER8">
        <v>0</v>
      </c>
      <c r="AES8">
        <v>0</v>
      </c>
      <c r="AET8">
        <v>0</v>
      </c>
      <c r="AEU8">
        <v>0</v>
      </c>
      <c r="AEV8">
        <v>0</v>
      </c>
      <c r="AEW8">
        <v>0</v>
      </c>
      <c r="AEX8">
        <v>0</v>
      </c>
      <c r="AEY8">
        <v>9</v>
      </c>
      <c r="AEZ8">
        <v>9</v>
      </c>
      <c r="AFA8">
        <v>0</v>
      </c>
      <c r="AFB8">
        <v>9</v>
      </c>
      <c r="AFC8">
        <v>0</v>
      </c>
      <c r="AFD8">
        <v>0</v>
      </c>
      <c r="AFE8">
        <v>0</v>
      </c>
      <c r="AFF8">
        <v>0</v>
      </c>
      <c r="AFG8">
        <v>0</v>
      </c>
      <c r="AFH8">
        <v>0</v>
      </c>
      <c r="AFI8">
        <v>0</v>
      </c>
      <c r="AFJ8">
        <v>0</v>
      </c>
      <c r="AFK8">
        <v>0</v>
      </c>
      <c r="AFL8">
        <v>0</v>
      </c>
      <c r="AFM8">
        <v>0</v>
      </c>
      <c r="AFN8">
        <v>0</v>
      </c>
      <c r="AFO8">
        <v>0</v>
      </c>
      <c r="AFP8">
        <v>0</v>
      </c>
      <c r="AFQ8">
        <v>0</v>
      </c>
      <c r="AFR8">
        <v>0</v>
      </c>
      <c r="AFS8">
        <v>15.285641192</v>
      </c>
      <c r="AFT8">
        <v>15.278511791</v>
      </c>
      <c r="AFU8">
        <v>15.288604979</v>
      </c>
      <c r="AFV8">
        <v>15.245133901999999</v>
      </c>
      <c r="AFW8">
        <v>15.294195617</v>
      </c>
      <c r="AFX8">
        <v>15.307268139</v>
      </c>
      <c r="AFY8">
        <v>15.278511791</v>
      </c>
      <c r="AFZ8">
        <v>15.233475714000001</v>
      </c>
      <c r="AGA8">
        <v>15.283224486</v>
      </c>
      <c r="AGB8">
        <v>15.294360538999999</v>
      </c>
      <c r="AGC8">
        <v>15.319839355999999</v>
      </c>
      <c r="AGD8">
        <v>15.293508683000001</v>
      </c>
      <c r="AGE8">
        <v>15.323724274</v>
      </c>
      <c r="AGF8">
        <v>15.31115685</v>
      </c>
      <c r="AGG8">
        <v>15.279742852</v>
      </c>
      <c r="AGH8">
        <v>15.30168533</v>
      </c>
      <c r="AGI8">
        <v>15.243518413</v>
      </c>
      <c r="AGJ8">
        <v>15.228104935999999</v>
      </c>
      <c r="AGK8">
        <v>15.308862213999999</v>
      </c>
      <c r="AGL8">
        <v>15.279006433999999</v>
      </c>
      <c r="AGM8">
        <v>15.276833077999999</v>
      </c>
      <c r="AGN8">
        <v>15.330678147</v>
      </c>
      <c r="AGO8">
        <v>15.285809905000001</v>
      </c>
      <c r="AGP8">
        <v>15.347262389999999</v>
      </c>
      <c r="AGQ8">
        <v>15.297760213</v>
      </c>
      <c r="AGR8">
        <v>15.274238442</v>
      </c>
      <c r="AGS8">
        <v>15.310887439</v>
      </c>
      <c r="AGT8">
        <v>15.280984942</v>
      </c>
      <c r="AGU8">
        <v>15.294832995</v>
      </c>
      <c r="AGV8">
        <v>15.281492439000001</v>
      </c>
      <c r="AGW8">
        <v>15.300581623999999</v>
      </c>
      <c r="AGX8">
        <v>15.381245978999999</v>
      </c>
      <c r="AGY8">
        <v>15.180178271999999</v>
      </c>
      <c r="AGZ8">
        <v>15.281752571</v>
      </c>
      <c r="AHA8">
        <v>15.303616372</v>
      </c>
      <c r="AHB8">
        <v>15.281936027</v>
      </c>
      <c r="AHC8">
        <v>15.297519886</v>
      </c>
      <c r="AHD8">
        <v>15.281766928</v>
      </c>
      <c r="AHE8">
        <v>15.315330067</v>
      </c>
      <c r="AHF8">
        <v>15.318481444</v>
      </c>
      <c r="AHG8">
        <v>15.333716374</v>
      </c>
      <c r="AHH8">
        <v>15.279037021000001</v>
      </c>
      <c r="AHI8">
        <v>15.224183303</v>
      </c>
      <c r="AHJ8">
        <v>15.330409770999999</v>
      </c>
      <c r="AHK8">
        <v>15.248553306</v>
      </c>
      <c r="AHL8">
        <v>15.225566690999999</v>
      </c>
      <c r="AHM8">
        <v>15.318068517</v>
      </c>
      <c r="AHN8">
        <v>15.325180646</v>
      </c>
      <c r="AHO8">
        <v>22.962306860999998</v>
      </c>
      <c r="AHP8">
        <v>22.822356824</v>
      </c>
      <c r="AHQ8">
        <v>15.243034937999999</v>
      </c>
      <c r="AHR8">
        <v>15.297216464</v>
      </c>
      <c r="AHS8">
        <v>15.239118421000001</v>
      </c>
      <c r="AHT8">
        <v>15.240405729000001</v>
      </c>
      <c r="AHU8">
        <v>15.240358243999999</v>
      </c>
      <c r="AHV8">
        <v>15.317224349</v>
      </c>
      <c r="AHW8">
        <v>15.299129852</v>
      </c>
      <c r="AHX8">
        <v>15.217992688000001</v>
      </c>
      <c r="AHY8">
        <v>15.308450669999999</v>
      </c>
      <c r="AHZ8">
        <v>15.276576476000001</v>
      </c>
      <c r="AIA8">
        <v>15.288607969999999</v>
      </c>
      <c r="AIB8">
        <v>15.263113467</v>
      </c>
      <c r="AIC8">
        <v>15.26773352</v>
      </c>
      <c r="AID8">
        <v>15.297788725</v>
      </c>
      <c r="AIE8">
        <v>15.260078409</v>
      </c>
      <c r="AIF8">
        <v>15.318599407000001</v>
      </c>
      <c r="AIG8">
        <v>15.283863913999999</v>
      </c>
      <c r="AIH8">
        <v>15.270035261</v>
      </c>
      <c r="AII8">
        <v>15.327759727</v>
      </c>
      <c r="AIJ8">
        <v>15.300929238</v>
      </c>
      <c r="AIK8">
        <v>15.278003023</v>
      </c>
      <c r="AIL8">
        <v>15.305380621999999</v>
      </c>
      <c r="AIM8">
        <v>15.217515337</v>
      </c>
      <c r="AIN8">
        <v>15.261124869</v>
      </c>
      <c r="AIO8">
        <v>15.362309021</v>
      </c>
      <c r="AIP8">
        <v>15.285599106999999</v>
      </c>
      <c r="AIQ8">
        <v>15.315620729000001</v>
      </c>
      <c r="AIR8">
        <v>15.285048153</v>
      </c>
      <c r="AIS8">
        <v>15.331544729999999</v>
      </c>
      <c r="AIT8">
        <v>15.285641192</v>
      </c>
      <c r="AIU8">
        <v>15.285641192</v>
      </c>
      <c r="AIV8">
        <v>15.285641192</v>
      </c>
      <c r="AIW8">
        <v>15.285641192</v>
      </c>
      <c r="AIX8">
        <v>15.285641192</v>
      </c>
      <c r="AIY8">
        <v>15.285641192</v>
      </c>
      <c r="AIZ8">
        <v>15.285641192</v>
      </c>
      <c r="AJA8">
        <v>15.285641192</v>
      </c>
      <c r="AJB8">
        <v>15.285641192</v>
      </c>
      <c r="AJC8">
        <v>15.286603762</v>
      </c>
      <c r="AJD8">
        <v>15.285641192</v>
      </c>
      <c r="AJE8">
        <v>15.285641192</v>
      </c>
      <c r="AJF8">
        <v>15.285641192</v>
      </c>
      <c r="AJG8">
        <v>15.285641192</v>
      </c>
      <c r="AJH8">
        <v>15.285641192</v>
      </c>
      <c r="AJI8">
        <v>15.285641192</v>
      </c>
      <c r="AJJ8">
        <v>15.285641192</v>
      </c>
      <c r="AJK8">
        <v>15.285641192</v>
      </c>
      <c r="AJL8">
        <v>15.285641192</v>
      </c>
      <c r="AJM8">
        <v>15.285641192</v>
      </c>
      <c r="AJN8">
        <v>15.285641192</v>
      </c>
      <c r="AJO8">
        <v>15.285641192</v>
      </c>
      <c r="AJP8">
        <v>15.285641192</v>
      </c>
      <c r="AJQ8">
        <v>15.285641192</v>
      </c>
      <c r="AJR8">
        <v>15.285641192</v>
      </c>
      <c r="AJS8">
        <v>15.285641192</v>
      </c>
      <c r="AJT8">
        <v>15.285641192</v>
      </c>
      <c r="AJU8">
        <v>15.285641192</v>
      </c>
      <c r="AJV8">
        <v>15.285641192</v>
      </c>
      <c r="AJW8">
        <v>15.285641192</v>
      </c>
      <c r="AJX8">
        <v>15.285641192</v>
      </c>
      <c r="AJY8">
        <v>15.285641192</v>
      </c>
      <c r="AJZ8">
        <v>15.285641192</v>
      </c>
      <c r="AKA8">
        <v>15.285641192</v>
      </c>
      <c r="AKB8">
        <v>15.285641192</v>
      </c>
      <c r="AKC8">
        <v>15.285641192</v>
      </c>
      <c r="AKD8">
        <v>15.285641192</v>
      </c>
      <c r="AKE8">
        <v>15.343920147</v>
      </c>
      <c r="AKF8">
        <v>15.283072581000001</v>
      </c>
      <c r="AKG8">
        <v>15.285641192</v>
      </c>
      <c r="AKH8">
        <v>15.279690789</v>
      </c>
      <c r="AKI8">
        <v>15.271409367</v>
      </c>
      <c r="AKJ8">
        <v>15.285641192</v>
      </c>
      <c r="AKK8">
        <v>15.339544345</v>
      </c>
      <c r="AKL8">
        <v>15.285641192</v>
      </c>
      <c r="AKM8">
        <v>15.268796457000001</v>
      </c>
      <c r="AKN8">
        <v>15.256042932</v>
      </c>
      <c r="AKO8">
        <v>15.308327563000001</v>
      </c>
      <c r="AKP8">
        <v>15.328992804</v>
      </c>
      <c r="AKQ8">
        <v>15.271409367</v>
      </c>
      <c r="AKR8">
        <v>15.285641192</v>
      </c>
      <c r="AKS8">
        <v>15.334982689</v>
      </c>
      <c r="AKT8">
        <v>15.267041595</v>
      </c>
      <c r="AKU8">
        <v>15.241869470999999</v>
      </c>
      <c r="AKV8">
        <v>15.312568177999999</v>
      </c>
      <c r="AKW8">
        <v>15.237223547999999</v>
      </c>
      <c r="AKX8">
        <v>15.265961170000001</v>
      </c>
      <c r="AKY8">
        <v>15.35966818</v>
      </c>
      <c r="AKZ8">
        <v>15.283072581000001</v>
      </c>
      <c r="ALA8">
        <v>15.271409367</v>
      </c>
      <c r="ALB8">
        <v>15.279055555999999</v>
      </c>
      <c r="ALC8">
        <v>15.212104325</v>
      </c>
      <c r="ALD8">
        <v>15.285641192</v>
      </c>
      <c r="ALE8">
        <v>15.213404997</v>
      </c>
      <c r="ALF8">
        <v>15.276873454</v>
      </c>
      <c r="ALG8">
        <v>15.285641192</v>
      </c>
      <c r="ALH8">
        <v>15.285641192</v>
      </c>
      <c r="ALI8">
        <v>15.283443415000001</v>
      </c>
      <c r="ALJ8">
        <v>15.285641192</v>
      </c>
      <c r="ALK8">
        <v>15.285641192</v>
      </c>
      <c r="ALL8">
        <v>15.286741044999999</v>
      </c>
      <c r="ALM8">
        <v>15.288942681</v>
      </c>
      <c r="ALN8">
        <v>15.285641192</v>
      </c>
      <c r="ALO8">
        <v>15.282345489000001</v>
      </c>
      <c r="ALP8">
        <v>15.278903297999999</v>
      </c>
      <c r="ALQ8">
        <v>15.285641192</v>
      </c>
      <c r="ALR8">
        <v>15.285641192</v>
      </c>
      <c r="ALS8">
        <v>15.285641192</v>
      </c>
      <c r="ALT8">
        <v>15.285641192</v>
      </c>
      <c r="ALU8">
        <v>15.272492940999999</v>
      </c>
      <c r="ALV8">
        <v>15.285641192</v>
      </c>
      <c r="ALW8">
        <v>15.285641192</v>
      </c>
      <c r="ALX8">
        <v>15.285641192</v>
      </c>
      <c r="ALY8">
        <v>15.270991081</v>
      </c>
      <c r="ALZ8">
        <v>15.291677578</v>
      </c>
      <c r="AMA8">
        <v>15.280705165000001</v>
      </c>
      <c r="AMB8">
        <v>15.268833477999999</v>
      </c>
      <c r="AMC8">
        <v>15.285641192</v>
      </c>
      <c r="AMD8">
        <v>15.279744105000001</v>
      </c>
      <c r="AME8">
        <v>15.288942681</v>
      </c>
      <c r="AMF8">
        <v>15.283717530000001</v>
      </c>
      <c r="AMG8">
        <v>15.285641192</v>
      </c>
      <c r="AMH8">
        <v>15.299264750000001</v>
      </c>
      <c r="AMI8">
        <v>15.301251042000001</v>
      </c>
      <c r="AMJ8">
        <v>15.285641192</v>
      </c>
      <c r="AMK8">
        <v>15.273189951999999</v>
      </c>
      <c r="AML8">
        <v>15.301350253000001</v>
      </c>
      <c r="AMM8">
        <v>15.198116113999999</v>
      </c>
      <c r="AMN8">
        <v>15.285641192</v>
      </c>
      <c r="AMO8">
        <v>15.290458971</v>
      </c>
      <c r="AMP8">
        <v>15.26308828</v>
      </c>
      <c r="AMQ8">
        <v>15.283717530000001</v>
      </c>
      <c r="AMR8">
        <v>15.261197903999999</v>
      </c>
      <c r="AMS8">
        <v>15.276042519000001</v>
      </c>
      <c r="AMT8">
        <v>15.260222288</v>
      </c>
      <c r="AMU8">
        <v>15.259267933</v>
      </c>
      <c r="AMV8">
        <v>15.281795835</v>
      </c>
      <c r="AMW8">
        <v>15.282756437</v>
      </c>
      <c r="AMX8">
        <v>15.273030428</v>
      </c>
      <c r="AMY8">
        <v>15.291538279999999</v>
      </c>
      <c r="AMZ8">
        <v>15.262558258</v>
      </c>
      <c r="ANA8">
        <v>15.273615857999999</v>
      </c>
      <c r="ANB8">
        <v>15.264200611</v>
      </c>
      <c r="ANC8">
        <v>15.268982352</v>
      </c>
      <c r="AND8">
        <v>15.28261758</v>
      </c>
      <c r="ANE8">
        <v>15.285641192</v>
      </c>
      <c r="ANF8">
        <v>15.285641192</v>
      </c>
      <c r="ANG8">
        <v>15.285641192</v>
      </c>
      <c r="ANH8">
        <v>15.285641192</v>
      </c>
      <c r="ANI8">
        <v>2274</v>
      </c>
      <c r="ANJ8">
        <v>1642</v>
      </c>
      <c r="ANK8">
        <v>1</v>
      </c>
      <c r="ANL8">
        <v>71218323</v>
      </c>
      <c r="ANM8">
        <v>1008798</v>
      </c>
      <c r="ANN8">
        <v>9844451</v>
      </c>
      <c r="ANO8">
        <v>33589267</v>
      </c>
      <c r="ANP8">
        <v>767198</v>
      </c>
      <c r="ANQ8">
        <v>359968</v>
      </c>
      <c r="ANR8">
        <v>36896720</v>
      </c>
      <c r="ANS8">
        <v>226714</v>
      </c>
      <c r="ANT8">
        <v>5327</v>
      </c>
      <c r="ANU8">
        <v>732336</v>
      </c>
      <c r="ANV8">
        <v>14886</v>
      </c>
      <c r="ANW8">
        <v>2</v>
      </c>
      <c r="AOH8">
        <v>0</v>
      </c>
      <c r="AOI8">
        <v>0</v>
      </c>
      <c r="AOJ8">
        <v>0</v>
      </c>
      <c r="AOK8">
        <v>0</v>
      </c>
      <c r="AOL8">
        <v>0</v>
      </c>
      <c r="AOM8">
        <v>0</v>
      </c>
      <c r="AON8">
        <v>0</v>
      </c>
      <c r="AOO8">
        <v>0</v>
      </c>
      <c r="AOP8">
        <v>9</v>
      </c>
      <c r="AOQ8">
        <v>9</v>
      </c>
      <c r="AOR8">
        <v>35677651</v>
      </c>
      <c r="AOS8">
        <v>11675578</v>
      </c>
      <c r="AOT8">
        <v>2074468</v>
      </c>
      <c r="AOU8">
        <v>1283446</v>
      </c>
      <c r="AOV8">
        <v>4363245</v>
      </c>
      <c r="AOW8">
        <v>724890</v>
      </c>
      <c r="AOX8">
        <v>7983669</v>
      </c>
      <c r="AOY8">
        <v>535006</v>
      </c>
      <c r="AOZ8">
        <v>996898</v>
      </c>
      <c r="APA8">
        <v>5903472</v>
      </c>
      <c r="APB8">
        <v>64377</v>
      </c>
      <c r="APC8">
        <v>11675578</v>
      </c>
      <c r="APD8">
        <v>2074468</v>
      </c>
      <c r="APE8">
        <v>0</v>
      </c>
      <c r="APF8">
        <v>4363245</v>
      </c>
      <c r="APG8">
        <v>724890</v>
      </c>
      <c r="APH8">
        <v>7983669</v>
      </c>
      <c r="API8">
        <v>535006</v>
      </c>
      <c r="APJ8">
        <v>996898</v>
      </c>
      <c r="APK8">
        <v>5171136</v>
      </c>
      <c r="APL8">
        <v>35613274</v>
      </c>
      <c r="APM8">
        <v>0</v>
      </c>
      <c r="APN8">
        <v>1283446</v>
      </c>
      <c r="APO8">
        <v>0</v>
      </c>
      <c r="APP8">
        <v>0</v>
      </c>
      <c r="APQ8">
        <v>0</v>
      </c>
      <c r="APR8">
        <v>0</v>
      </c>
      <c r="APS8">
        <v>0</v>
      </c>
      <c r="APT8">
        <v>0</v>
      </c>
      <c r="APU8">
        <v>732336</v>
      </c>
      <c r="AQA8">
        <v>2</v>
      </c>
    </row>
    <row r="9" spans="1:1119" x14ac:dyDescent="0.25">
      <c r="A9">
        <v>1279</v>
      </c>
      <c r="B9">
        <v>4</v>
      </c>
      <c r="C9">
        <v>9</v>
      </c>
      <c r="D9">
        <v>4</v>
      </c>
      <c r="E9">
        <v>1</v>
      </c>
      <c r="F9">
        <v>38000</v>
      </c>
      <c r="G9">
        <v>5</v>
      </c>
      <c r="H9">
        <v>6</v>
      </c>
      <c r="I9">
        <v>6</v>
      </c>
      <c r="J9">
        <v>1</v>
      </c>
      <c r="K9">
        <v>1</v>
      </c>
      <c r="L9">
        <v>1</v>
      </c>
      <c r="M9">
        <v>6</v>
      </c>
      <c r="N9">
        <v>1</v>
      </c>
      <c r="P9">
        <v>3</v>
      </c>
      <c r="Q9">
        <v>0</v>
      </c>
      <c r="R9">
        <v>11</v>
      </c>
      <c r="S9">
        <v>2</v>
      </c>
      <c r="T9">
        <v>1</v>
      </c>
      <c r="U9">
        <v>2</v>
      </c>
      <c r="V9">
        <v>2</v>
      </c>
      <c r="X9">
        <v>2009</v>
      </c>
      <c r="Y9">
        <v>10</v>
      </c>
      <c r="AQ9">
        <v>1</v>
      </c>
      <c r="AX9">
        <v>8</v>
      </c>
      <c r="BL9">
        <v>2</v>
      </c>
      <c r="BV9">
        <v>2</v>
      </c>
      <c r="BX9">
        <v>5</v>
      </c>
      <c r="BY9">
        <v>1</v>
      </c>
      <c r="BZ9">
        <v>2</v>
      </c>
      <c r="CA9">
        <v>2</v>
      </c>
      <c r="CB9">
        <v>1</v>
      </c>
      <c r="CC9">
        <v>1</v>
      </c>
      <c r="CG9">
        <v>12</v>
      </c>
      <c r="CJ9">
        <v>1</v>
      </c>
      <c r="CK9">
        <v>1</v>
      </c>
      <c r="CL9">
        <v>1</v>
      </c>
      <c r="CM9">
        <v>168</v>
      </c>
      <c r="CN9">
        <v>7</v>
      </c>
      <c r="CO9">
        <v>75</v>
      </c>
      <c r="CP9">
        <v>6</v>
      </c>
      <c r="CQ9">
        <v>1</v>
      </c>
      <c r="CR9">
        <v>2</v>
      </c>
      <c r="CS9">
        <v>1</v>
      </c>
      <c r="CT9">
        <v>1</v>
      </c>
      <c r="CU9">
        <v>2</v>
      </c>
      <c r="CV9">
        <v>2</v>
      </c>
      <c r="CW9">
        <v>1</v>
      </c>
      <c r="CX9">
        <v>1</v>
      </c>
      <c r="CZ9">
        <v>1</v>
      </c>
      <c r="DA9">
        <v>1</v>
      </c>
      <c r="DB9">
        <v>1</v>
      </c>
      <c r="DC9">
        <v>2</v>
      </c>
      <c r="DD9">
        <v>2</v>
      </c>
      <c r="DE9">
        <v>2</v>
      </c>
      <c r="DF9">
        <v>2</v>
      </c>
      <c r="DG9">
        <v>2</v>
      </c>
      <c r="DH9">
        <v>2</v>
      </c>
      <c r="DI9">
        <v>2</v>
      </c>
      <c r="DJ9">
        <v>2</v>
      </c>
      <c r="DK9">
        <v>2</v>
      </c>
      <c r="DL9">
        <v>2</v>
      </c>
      <c r="DM9">
        <v>1</v>
      </c>
      <c r="DN9">
        <v>2</v>
      </c>
      <c r="DV9">
        <v>2</v>
      </c>
      <c r="DW9">
        <v>2</v>
      </c>
      <c r="DX9">
        <v>2</v>
      </c>
      <c r="EF9">
        <v>100</v>
      </c>
      <c r="EH9">
        <v>2</v>
      </c>
      <c r="EI9">
        <v>2</v>
      </c>
      <c r="EJ9">
        <v>1</v>
      </c>
      <c r="EK9">
        <v>2</v>
      </c>
      <c r="EL9">
        <v>2</v>
      </c>
      <c r="EM9">
        <v>1</v>
      </c>
      <c r="EN9">
        <v>2</v>
      </c>
      <c r="EQ9">
        <v>90</v>
      </c>
      <c r="ET9">
        <v>10</v>
      </c>
      <c r="EV9">
        <v>3</v>
      </c>
      <c r="FD9">
        <v>2</v>
      </c>
      <c r="FE9">
        <v>2</v>
      </c>
      <c r="FF9">
        <v>2</v>
      </c>
      <c r="FG9">
        <v>2</v>
      </c>
      <c r="FH9">
        <v>2</v>
      </c>
      <c r="FI9">
        <v>2</v>
      </c>
      <c r="FJ9">
        <v>1</v>
      </c>
      <c r="GB9">
        <v>2</v>
      </c>
      <c r="GC9">
        <v>2</v>
      </c>
      <c r="GD9">
        <v>1</v>
      </c>
      <c r="GE9">
        <v>2</v>
      </c>
      <c r="GF9">
        <v>2</v>
      </c>
      <c r="GG9">
        <v>2</v>
      </c>
      <c r="GH9">
        <v>2</v>
      </c>
      <c r="GL9">
        <v>2</v>
      </c>
      <c r="GM9">
        <v>1</v>
      </c>
      <c r="GN9">
        <v>2</v>
      </c>
      <c r="GO9">
        <v>2</v>
      </c>
      <c r="GP9">
        <v>2</v>
      </c>
      <c r="GQ9">
        <v>2</v>
      </c>
      <c r="GR9">
        <v>1</v>
      </c>
      <c r="GS9">
        <v>2</v>
      </c>
      <c r="GT9">
        <v>2</v>
      </c>
      <c r="GZ9">
        <v>100</v>
      </c>
      <c r="HA9">
        <v>2</v>
      </c>
      <c r="HB9">
        <v>1</v>
      </c>
      <c r="HC9">
        <v>1</v>
      </c>
      <c r="HD9">
        <v>2</v>
      </c>
      <c r="HE9">
        <v>2</v>
      </c>
      <c r="HF9">
        <v>2</v>
      </c>
      <c r="HG9">
        <v>2</v>
      </c>
      <c r="HH9">
        <v>2</v>
      </c>
      <c r="HJ9">
        <v>5</v>
      </c>
      <c r="HK9">
        <v>95</v>
      </c>
      <c r="HQ9">
        <v>3</v>
      </c>
      <c r="HS9">
        <v>1</v>
      </c>
      <c r="HT9">
        <v>1</v>
      </c>
      <c r="HU9">
        <v>2</v>
      </c>
      <c r="HV9">
        <v>2</v>
      </c>
      <c r="HX9">
        <v>1</v>
      </c>
      <c r="HY9">
        <v>2</v>
      </c>
      <c r="HZ9">
        <v>2</v>
      </c>
      <c r="IA9">
        <v>2</v>
      </c>
      <c r="IB9">
        <v>2</v>
      </c>
      <c r="IC9">
        <v>2</v>
      </c>
      <c r="ID9">
        <v>2</v>
      </c>
      <c r="IU9">
        <v>2</v>
      </c>
      <c r="IV9">
        <v>1</v>
      </c>
      <c r="IW9">
        <v>2</v>
      </c>
      <c r="IX9">
        <v>2</v>
      </c>
      <c r="IY9">
        <v>2</v>
      </c>
      <c r="IZ9">
        <v>2</v>
      </c>
      <c r="JA9">
        <v>1</v>
      </c>
      <c r="JB9">
        <v>1</v>
      </c>
      <c r="JC9">
        <v>1</v>
      </c>
      <c r="JD9">
        <v>1</v>
      </c>
      <c r="JE9">
        <v>1</v>
      </c>
      <c r="JF9">
        <v>1</v>
      </c>
      <c r="JG9">
        <v>1</v>
      </c>
      <c r="JH9">
        <v>1</v>
      </c>
      <c r="JI9">
        <v>2</v>
      </c>
      <c r="JJ9">
        <v>1</v>
      </c>
      <c r="JK9">
        <v>2</v>
      </c>
      <c r="JS9">
        <v>3</v>
      </c>
      <c r="JV9">
        <v>2</v>
      </c>
      <c r="JW9">
        <v>2</v>
      </c>
      <c r="JX9">
        <v>2</v>
      </c>
      <c r="KF9">
        <v>2</v>
      </c>
      <c r="KG9">
        <v>2</v>
      </c>
      <c r="KH9">
        <v>2</v>
      </c>
      <c r="KP9">
        <v>2</v>
      </c>
      <c r="KQ9">
        <v>1</v>
      </c>
      <c r="KW9">
        <v>2</v>
      </c>
      <c r="KX9">
        <v>2</v>
      </c>
      <c r="KY9">
        <v>2</v>
      </c>
      <c r="KZ9">
        <v>2</v>
      </c>
      <c r="LA9">
        <v>1</v>
      </c>
      <c r="LB9">
        <v>1</v>
      </c>
      <c r="LE9">
        <v>2</v>
      </c>
      <c r="LF9">
        <v>2</v>
      </c>
      <c r="LO9">
        <v>1</v>
      </c>
      <c r="LP9">
        <v>2</v>
      </c>
      <c r="LQ9">
        <v>2</v>
      </c>
      <c r="LR9">
        <v>2</v>
      </c>
      <c r="LT9">
        <v>1</v>
      </c>
      <c r="MA9">
        <v>1</v>
      </c>
      <c r="MB9">
        <v>1</v>
      </c>
      <c r="MJ9">
        <v>2</v>
      </c>
      <c r="MT9">
        <v>1</v>
      </c>
      <c r="MU9">
        <v>1</v>
      </c>
      <c r="MY9">
        <v>2</v>
      </c>
      <c r="MZ9">
        <v>1</v>
      </c>
      <c r="NA9">
        <v>1</v>
      </c>
      <c r="NB9">
        <v>1</v>
      </c>
      <c r="NC9">
        <v>2</v>
      </c>
      <c r="ND9">
        <v>2</v>
      </c>
      <c r="NE9">
        <v>2</v>
      </c>
      <c r="NF9">
        <v>1</v>
      </c>
      <c r="NG9">
        <v>2</v>
      </c>
      <c r="NH9">
        <v>2</v>
      </c>
      <c r="NI9">
        <v>3</v>
      </c>
      <c r="NJ9">
        <v>5</v>
      </c>
      <c r="NN9">
        <v>2</v>
      </c>
      <c r="NU9">
        <v>1</v>
      </c>
      <c r="NV9">
        <v>35</v>
      </c>
      <c r="NW9">
        <v>4</v>
      </c>
      <c r="NX9">
        <v>1</v>
      </c>
      <c r="NY9">
        <v>3</v>
      </c>
      <c r="NZ9">
        <v>1</v>
      </c>
      <c r="OA9">
        <v>55</v>
      </c>
      <c r="OB9">
        <v>5</v>
      </c>
      <c r="OC9">
        <v>1</v>
      </c>
      <c r="OD9">
        <v>2</v>
      </c>
      <c r="OE9">
        <v>1</v>
      </c>
      <c r="OF9">
        <v>4</v>
      </c>
      <c r="OG9">
        <v>1</v>
      </c>
      <c r="OH9">
        <v>1</v>
      </c>
      <c r="OI9">
        <v>3</v>
      </c>
      <c r="OJ9">
        <v>2</v>
      </c>
      <c r="OK9">
        <v>2</v>
      </c>
      <c r="OM9">
        <v>1</v>
      </c>
      <c r="ON9">
        <v>28</v>
      </c>
      <c r="OO9">
        <v>2</v>
      </c>
      <c r="OQ9">
        <v>2</v>
      </c>
      <c r="OS9">
        <v>2</v>
      </c>
      <c r="OT9">
        <v>100</v>
      </c>
      <c r="OU9">
        <v>4</v>
      </c>
      <c r="OV9">
        <v>1</v>
      </c>
      <c r="OW9">
        <v>5</v>
      </c>
      <c r="OX9">
        <v>1</v>
      </c>
      <c r="OY9">
        <v>1</v>
      </c>
      <c r="OZ9">
        <v>1</v>
      </c>
      <c r="PA9">
        <v>1</v>
      </c>
      <c r="PB9">
        <v>2</v>
      </c>
      <c r="PC9">
        <v>2</v>
      </c>
      <c r="PD9">
        <v>2</v>
      </c>
      <c r="PE9">
        <v>1</v>
      </c>
      <c r="PF9">
        <v>2</v>
      </c>
      <c r="PG9">
        <v>80</v>
      </c>
      <c r="PH9">
        <v>10</v>
      </c>
      <c r="PL9">
        <v>10</v>
      </c>
      <c r="PN9">
        <v>1</v>
      </c>
      <c r="PO9">
        <v>1</v>
      </c>
      <c r="PP9">
        <v>1</v>
      </c>
      <c r="PQ9">
        <v>2</v>
      </c>
      <c r="PR9">
        <v>2</v>
      </c>
      <c r="PS9">
        <v>2</v>
      </c>
      <c r="PT9">
        <v>2</v>
      </c>
      <c r="PU9">
        <v>2</v>
      </c>
      <c r="PV9">
        <v>1</v>
      </c>
      <c r="PW9">
        <v>1</v>
      </c>
      <c r="PX9">
        <v>2</v>
      </c>
      <c r="PY9">
        <v>1</v>
      </c>
      <c r="PZ9">
        <v>2</v>
      </c>
      <c r="QA9">
        <v>2</v>
      </c>
      <c r="QB9">
        <v>2</v>
      </c>
      <c r="QC9">
        <v>80</v>
      </c>
      <c r="QD9">
        <v>0</v>
      </c>
      <c r="QE9">
        <v>0</v>
      </c>
      <c r="QF9">
        <v>0</v>
      </c>
      <c r="QG9">
        <v>0</v>
      </c>
      <c r="QH9">
        <v>0</v>
      </c>
      <c r="QI9">
        <v>0</v>
      </c>
      <c r="QJ9">
        <v>0</v>
      </c>
      <c r="QK9">
        <v>0</v>
      </c>
      <c r="QL9">
        <v>0</v>
      </c>
      <c r="QM9">
        <v>9</v>
      </c>
      <c r="QN9">
        <v>0</v>
      </c>
      <c r="QO9">
        <v>0</v>
      </c>
      <c r="QP9">
        <v>0</v>
      </c>
      <c r="QQ9">
        <v>0</v>
      </c>
      <c r="QR9">
        <v>0</v>
      </c>
      <c r="QS9">
        <v>0</v>
      </c>
      <c r="QT9">
        <v>0</v>
      </c>
      <c r="QU9">
        <v>9</v>
      </c>
      <c r="QV9">
        <v>0</v>
      </c>
      <c r="QW9">
        <v>0</v>
      </c>
      <c r="QX9">
        <v>9</v>
      </c>
      <c r="QY9">
        <v>9</v>
      </c>
      <c r="QZ9">
        <v>9</v>
      </c>
      <c r="RA9">
        <v>9</v>
      </c>
      <c r="RB9">
        <v>9</v>
      </c>
      <c r="RC9">
        <v>9</v>
      </c>
      <c r="RD9">
        <v>9</v>
      </c>
      <c r="RE9">
        <v>9</v>
      </c>
      <c r="RF9">
        <v>9</v>
      </c>
      <c r="RG9">
        <v>9</v>
      </c>
      <c r="RH9">
        <v>9</v>
      </c>
      <c r="RI9">
        <v>9</v>
      </c>
      <c r="RJ9">
        <v>9</v>
      </c>
      <c r="RK9">
        <v>9</v>
      </c>
      <c r="RL9">
        <v>9</v>
      </c>
      <c r="RM9">
        <v>9</v>
      </c>
      <c r="RN9">
        <v>9</v>
      </c>
      <c r="RO9">
        <v>9</v>
      </c>
      <c r="RP9">
        <v>9</v>
      </c>
      <c r="RQ9">
        <v>9</v>
      </c>
      <c r="RR9">
        <v>9</v>
      </c>
      <c r="RS9">
        <v>9</v>
      </c>
      <c r="RT9">
        <v>9</v>
      </c>
      <c r="RU9">
        <v>9</v>
      </c>
      <c r="RV9">
        <v>9</v>
      </c>
      <c r="RW9">
        <v>9</v>
      </c>
      <c r="RX9">
        <v>9</v>
      </c>
      <c r="RY9">
        <v>0</v>
      </c>
      <c r="RZ9">
        <v>9</v>
      </c>
      <c r="SA9">
        <v>9</v>
      </c>
      <c r="SB9">
        <v>9</v>
      </c>
      <c r="SC9">
        <v>9</v>
      </c>
      <c r="SD9">
        <v>9</v>
      </c>
      <c r="SE9">
        <v>9</v>
      </c>
      <c r="SF9">
        <v>9</v>
      </c>
      <c r="SG9">
        <v>9</v>
      </c>
      <c r="SH9">
        <v>0</v>
      </c>
      <c r="SI9">
        <v>9</v>
      </c>
      <c r="SJ9">
        <v>0</v>
      </c>
      <c r="SK9">
        <v>0</v>
      </c>
      <c r="SL9">
        <v>0</v>
      </c>
      <c r="SM9">
        <v>0</v>
      </c>
      <c r="SN9">
        <v>0</v>
      </c>
      <c r="SO9">
        <v>0</v>
      </c>
      <c r="SP9">
        <v>9</v>
      </c>
      <c r="SQ9">
        <v>9</v>
      </c>
      <c r="SR9">
        <v>9</v>
      </c>
      <c r="SS9">
        <v>0</v>
      </c>
      <c r="ST9">
        <v>9</v>
      </c>
      <c r="SU9">
        <v>9</v>
      </c>
      <c r="SV9">
        <v>0</v>
      </c>
      <c r="SW9">
        <v>0</v>
      </c>
      <c r="SX9">
        <v>0</v>
      </c>
      <c r="SY9">
        <v>0</v>
      </c>
      <c r="SZ9">
        <v>0</v>
      </c>
      <c r="TA9">
        <v>0</v>
      </c>
      <c r="TB9">
        <v>0</v>
      </c>
      <c r="TC9">
        <v>0</v>
      </c>
      <c r="TD9">
        <v>0</v>
      </c>
      <c r="TE9">
        <v>0</v>
      </c>
      <c r="TF9">
        <v>0</v>
      </c>
      <c r="TG9">
        <v>0</v>
      </c>
      <c r="TH9">
        <v>0</v>
      </c>
      <c r="TI9">
        <v>0</v>
      </c>
      <c r="TJ9">
        <v>0</v>
      </c>
      <c r="TK9">
        <v>0</v>
      </c>
      <c r="TL9">
        <v>0</v>
      </c>
      <c r="TM9">
        <v>0</v>
      </c>
      <c r="TN9">
        <v>0</v>
      </c>
      <c r="TO9">
        <v>0</v>
      </c>
      <c r="TP9">
        <v>0</v>
      </c>
      <c r="TQ9">
        <v>0</v>
      </c>
      <c r="TR9">
        <v>0</v>
      </c>
      <c r="TS9">
        <v>0</v>
      </c>
      <c r="TT9">
        <v>0</v>
      </c>
      <c r="TU9">
        <v>0</v>
      </c>
      <c r="TV9">
        <v>0</v>
      </c>
      <c r="TW9">
        <v>0</v>
      </c>
      <c r="TX9">
        <v>0</v>
      </c>
      <c r="TY9">
        <v>9</v>
      </c>
      <c r="TZ9">
        <v>9</v>
      </c>
      <c r="UA9">
        <v>9</v>
      </c>
      <c r="UB9">
        <v>9</v>
      </c>
      <c r="UC9">
        <v>9</v>
      </c>
      <c r="UD9">
        <v>9</v>
      </c>
      <c r="UE9">
        <v>9</v>
      </c>
      <c r="UF9">
        <v>0</v>
      </c>
      <c r="UG9">
        <v>0</v>
      </c>
      <c r="UH9">
        <v>0</v>
      </c>
      <c r="UI9">
        <v>9</v>
      </c>
      <c r="UJ9">
        <v>9</v>
      </c>
      <c r="UK9">
        <v>9</v>
      </c>
      <c r="UL9">
        <v>9</v>
      </c>
      <c r="UM9">
        <v>9</v>
      </c>
      <c r="UN9">
        <v>9</v>
      </c>
      <c r="UO9">
        <v>9</v>
      </c>
      <c r="UP9">
        <v>0</v>
      </c>
      <c r="UQ9">
        <v>9</v>
      </c>
      <c r="UR9">
        <v>0</v>
      </c>
      <c r="US9">
        <v>0</v>
      </c>
      <c r="UT9">
        <v>0</v>
      </c>
      <c r="UU9">
        <v>0</v>
      </c>
      <c r="UV9">
        <v>0</v>
      </c>
      <c r="UW9">
        <v>0</v>
      </c>
      <c r="UX9">
        <v>0</v>
      </c>
      <c r="UY9">
        <v>9</v>
      </c>
      <c r="UZ9">
        <v>9</v>
      </c>
      <c r="VA9">
        <v>0</v>
      </c>
      <c r="VB9">
        <v>9</v>
      </c>
      <c r="VC9">
        <v>9</v>
      </c>
      <c r="VD9">
        <v>0</v>
      </c>
      <c r="VE9">
        <v>9</v>
      </c>
      <c r="VF9">
        <v>0</v>
      </c>
      <c r="VG9">
        <v>9</v>
      </c>
      <c r="VH9">
        <v>9</v>
      </c>
      <c r="VI9">
        <v>9</v>
      </c>
      <c r="VJ9">
        <v>9</v>
      </c>
      <c r="VK9">
        <v>9</v>
      </c>
      <c r="VL9">
        <v>9</v>
      </c>
      <c r="VM9">
        <v>9</v>
      </c>
      <c r="VN9">
        <v>0</v>
      </c>
      <c r="VO9">
        <v>0</v>
      </c>
      <c r="VP9">
        <v>0</v>
      </c>
      <c r="VQ9">
        <v>0</v>
      </c>
      <c r="VR9">
        <v>0</v>
      </c>
      <c r="VS9">
        <v>0</v>
      </c>
      <c r="VT9">
        <v>0</v>
      </c>
      <c r="VU9">
        <v>9</v>
      </c>
      <c r="VV9">
        <v>9</v>
      </c>
      <c r="VW9">
        <v>9</v>
      </c>
      <c r="VX9">
        <v>9</v>
      </c>
      <c r="VY9">
        <v>9</v>
      </c>
      <c r="VZ9">
        <v>9</v>
      </c>
      <c r="WA9">
        <v>9</v>
      </c>
      <c r="WB9">
        <v>9</v>
      </c>
      <c r="WC9">
        <v>9</v>
      </c>
      <c r="WD9">
        <v>9</v>
      </c>
      <c r="WE9">
        <v>9</v>
      </c>
      <c r="WF9">
        <v>9</v>
      </c>
      <c r="WG9">
        <v>9</v>
      </c>
      <c r="WH9">
        <v>9</v>
      </c>
      <c r="WI9">
        <v>9</v>
      </c>
      <c r="WJ9">
        <v>9</v>
      </c>
      <c r="WK9">
        <v>9</v>
      </c>
      <c r="WL9">
        <v>0</v>
      </c>
      <c r="WM9">
        <v>0</v>
      </c>
      <c r="WN9">
        <v>0</v>
      </c>
      <c r="WO9">
        <v>0</v>
      </c>
      <c r="WP9">
        <v>0</v>
      </c>
      <c r="WQ9">
        <v>0</v>
      </c>
      <c r="WR9">
        <v>0</v>
      </c>
      <c r="WS9">
        <v>0</v>
      </c>
      <c r="WT9">
        <v>0</v>
      </c>
      <c r="WU9">
        <v>0</v>
      </c>
      <c r="WV9">
        <v>0</v>
      </c>
      <c r="WW9">
        <v>0</v>
      </c>
      <c r="WX9">
        <v>0</v>
      </c>
      <c r="WY9">
        <v>0</v>
      </c>
      <c r="WZ9">
        <v>0</v>
      </c>
      <c r="XA9">
        <v>0</v>
      </c>
      <c r="XB9">
        <v>9</v>
      </c>
      <c r="XC9">
        <v>9</v>
      </c>
      <c r="XD9">
        <v>9</v>
      </c>
      <c r="XE9">
        <v>9</v>
      </c>
      <c r="XF9">
        <v>9</v>
      </c>
      <c r="XG9">
        <v>0</v>
      </c>
      <c r="XH9">
        <v>0</v>
      </c>
      <c r="XI9">
        <v>0</v>
      </c>
      <c r="XJ9">
        <v>0</v>
      </c>
      <c r="XK9">
        <v>0</v>
      </c>
      <c r="XL9">
        <v>0</v>
      </c>
      <c r="XM9">
        <v>0</v>
      </c>
      <c r="XN9">
        <v>0</v>
      </c>
      <c r="XO9">
        <v>0</v>
      </c>
      <c r="XP9">
        <v>9</v>
      </c>
      <c r="XQ9">
        <v>0</v>
      </c>
      <c r="XR9">
        <v>0</v>
      </c>
      <c r="XS9">
        <v>9</v>
      </c>
      <c r="XT9">
        <v>9</v>
      </c>
      <c r="XU9">
        <v>9</v>
      </c>
      <c r="XV9">
        <v>9</v>
      </c>
      <c r="XW9">
        <v>9</v>
      </c>
      <c r="XX9">
        <v>0</v>
      </c>
      <c r="XY9">
        <v>9</v>
      </c>
      <c r="XZ9">
        <v>0</v>
      </c>
      <c r="YA9">
        <v>0</v>
      </c>
      <c r="YB9">
        <v>0</v>
      </c>
      <c r="YC9">
        <v>0</v>
      </c>
      <c r="YD9">
        <v>9</v>
      </c>
      <c r="YE9">
        <v>0</v>
      </c>
      <c r="YF9">
        <v>0</v>
      </c>
      <c r="YG9">
        <v>0</v>
      </c>
      <c r="YH9">
        <v>0</v>
      </c>
      <c r="YI9">
        <v>0</v>
      </c>
      <c r="YJ9">
        <v>0</v>
      </c>
      <c r="YK9">
        <v>0</v>
      </c>
      <c r="YL9">
        <v>9</v>
      </c>
      <c r="YM9">
        <v>9</v>
      </c>
      <c r="YN9">
        <v>9</v>
      </c>
      <c r="YO9">
        <v>9</v>
      </c>
      <c r="YP9">
        <v>9</v>
      </c>
      <c r="YQ9">
        <v>9</v>
      </c>
      <c r="YR9">
        <v>9</v>
      </c>
      <c r="YS9">
        <v>9</v>
      </c>
      <c r="YT9">
        <v>9</v>
      </c>
      <c r="YU9">
        <v>9</v>
      </c>
      <c r="YV9">
        <v>9</v>
      </c>
      <c r="YW9">
        <v>9</v>
      </c>
      <c r="YX9">
        <v>9</v>
      </c>
      <c r="YY9">
        <v>9</v>
      </c>
      <c r="YZ9">
        <v>9</v>
      </c>
      <c r="ZA9">
        <v>9</v>
      </c>
      <c r="ZB9">
        <v>0</v>
      </c>
      <c r="ZC9">
        <v>0</v>
      </c>
      <c r="ZD9">
        <v>0</v>
      </c>
      <c r="ZE9">
        <v>0</v>
      </c>
      <c r="ZF9">
        <v>0</v>
      </c>
      <c r="ZG9">
        <v>0</v>
      </c>
      <c r="ZH9">
        <v>0</v>
      </c>
      <c r="ZI9">
        <v>0</v>
      </c>
      <c r="ZJ9">
        <v>0</v>
      </c>
      <c r="ZK9">
        <v>0</v>
      </c>
      <c r="ZL9">
        <v>0</v>
      </c>
      <c r="ZM9">
        <v>0</v>
      </c>
      <c r="ZN9">
        <v>0</v>
      </c>
      <c r="ZO9">
        <v>0</v>
      </c>
      <c r="ZP9">
        <v>0</v>
      </c>
      <c r="ZQ9">
        <v>0</v>
      </c>
      <c r="ZR9">
        <v>0</v>
      </c>
      <c r="ZS9">
        <v>9</v>
      </c>
      <c r="ZT9">
        <v>9</v>
      </c>
      <c r="ZU9">
        <v>9</v>
      </c>
      <c r="ZV9">
        <v>9</v>
      </c>
      <c r="ZW9">
        <v>9</v>
      </c>
      <c r="ZX9">
        <v>9</v>
      </c>
      <c r="ZY9">
        <v>9</v>
      </c>
      <c r="ZZ9">
        <v>0</v>
      </c>
      <c r="AAA9">
        <v>9</v>
      </c>
      <c r="AAB9">
        <v>9</v>
      </c>
      <c r="AAC9">
        <v>0</v>
      </c>
      <c r="AAD9">
        <v>0</v>
      </c>
      <c r="AAE9">
        <v>0</v>
      </c>
      <c r="AAF9">
        <v>9</v>
      </c>
      <c r="AAG9">
        <v>9</v>
      </c>
      <c r="AAH9">
        <v>9</v>
      </c>
      <c r="AAI9">
        <v>9</v>
      </c>
      <c r="AAJ9">
        <v>9</v>
      </c>
      <c r="AAK9">
        <v>9</v>
      </c>
      <c r="AAL9">
        <v>9</v>
      </c>
      <c r="AAM9">
        <v>0</v>
      </c>
      <c r="AAN9">
        <v>0</v>
      </c>
      <c r="AAO9">
        <v>0</v>
      </c>
      <c r="AAP9">
        <v>9</v>
      </c>
      <c r="AAQ9">
        <v>9</v>
      </c>
      <c r="AAR9">
        <v>9</v>
      </c>
      <c r="AAS9">
        <v>9</v>
      </c>
      <c r="AAT9">
        <v>9</v>
      </c>
      <c r="AAU9">
        <v>9</v>
      </c>
      <c r="AAV9">
        <v>9</v>
      </c>
      <c r="AAW9">
        <v>0</v>
      </c>
      <c r="AAX9">
        <v>0</v>
      </c>
      <c r="AAY9">
        <v>9</v>
      </c>
      <c r="AAZ9">
        <v>9</v>
      </c>
      <c r="ABA9">
        <v>9</v>
      </c>
      <c r="ABB9">
        <v>9</v>
      </c>
      <c r="ABC9">
        <v>9</v>
      </c>
      <c r="ABD9">
        <v>0</v>
      </c>
      <c r="ABE9">
        <v>0</v>
      </c>
      <c r="ABF9">
        <v>0</v>
      </c>
      <c r="ABG9">
        <v>0</v>
      </c>
      <c r="ABH9">
        <v>0</v>
      </c>
      <c r="ABI9">
        <v>0</v>
      </c>
      <c r="ABJ9">
        <v>9</v>
      </c>
      <c r="ABK9">
        <v>9</v>
      </c>
      <c r="ABL9">
        <v>9</v>
      </c>
      <c r="ABM9">
        <v>9</v>
      </c>
      <c r="ABN9">
        <v>9</v>
      </c>
      <c r="ABO9">
        <v>9</v>
      </c>
      <c r="ABP9">
        <v>9</v>
      </c>
      <c r="ABQ9">
        <v>0</v>
      </c>
      <c r="ABR9">
        <v>9</v>
      </c>
      <c r="ABS9">
        <v>9</v>
      </c>
      <c r="ABT9">
        <v>9</v>
      </c>
      <c r="ABU9">
        <v>9</v>
      </c>
      <c r="ABV9">
        <v>9</v>
      </c>
      <c r="ABW9">
        <v>9</v>
      </c>
      <c r="ABX9">
        <v>9</v>
      </c>
      <c r="ABY9">
        <v>0</v>
      </c>
      <c r="ABZ9">
        <v>9</v>
      </c>
      <c r="ACA9">
        <v>9</v>
      </c>
      <c r="ACB9">
        <v>9</v>
      </c>
      <c r="ACC9">
        <v>9</v>
      </c>
      <c r="ACD9">
        <v>9</v>
      </c>
      <c r="ACE9">
        <v>9</v>
      </c>
      <c r="ACF9">
        <v>9</v>
      </c>
      <c r="ACG9">
        <v>9</v>
      </c>
      <c r="ACH9">
        <v>9</v>
      </c>
      <c r="ACI9">
        <v>0</v>
      </c>
      <c r="ACJ9">
        <v>0</v>
      </c>
      <c r="ACK9">
        <v>9</v>
      </c>
      <c r="ACL9">
        <v>9</v>
      </c>
      <c r="ACM9">
        <v>9</v>
      </c>
      <c r="ACN9">
        <v>0</v>
      </c>
      <c r="ACO9">
        <v>0</v>
      </c>
      <c r="ACP9">
        <v>0</v>
      </c>
      <c r="ACQ9">
        <v>0</v>
      </c>
      <c r="ACR9">
        <v>0</v>
      </c>
      <c r="ACS9">
        <v>0</v>
      </c>
      <c r="ACT9">
        <v>0</v>
      </c>
      <c r="ACU9">
        <v>0</v>
      </c>
      <c r="ACV9">
        <v>0</v>
      </c>
      <c r="ACW9">
        <v>0</v>
      </c>
      <c r="ACX9">
        <v>0</v>
      </c>
      <c r="ACY9">
        <v>0</v>
      </c>
      <c r="ACZ9">
        <v>9</v>
      </c>
      <c r="ADA9">
        <v>9</v>
      </c>
      <c r="ADB9">
        <v>9</v>
      </c>
      <c r="ADC9">
        <v>0</v>
      </c>
      <c r="ADD9">
        <v>9</v>
      </c>
      <c r="ADE9">
        <v>9</v>
      </c>
      <c r="ADF9">
        <v>9</v>
      </c>
      <c r="ADG9">
        <v>9</v>
      </c>
      <c r="ADH9">
        <v>9</v>
      </c>
      <c r="ADI9">
        <v>9</v>
      </c>
      <c r="ADJ9">
        <v>0</v>
      </c>
      <c r="ADK9">
        <v>0</v>
      </c>
      <c r="ADL9">
        <v>0</v>
      </c>
      <c r="ADM9">
        <v>0</v>
      </c>
      <c r="ADN9">
        <v>0</v>
      </c>
      <c r="ADO9">
        <v>0</v>
      </c>
      <c r="ADP9">
        <v>0</v>
      </c>
      <c r="ADQ9">
        <v>0</v>
      </c>
      <c r="ADR9">
        <v>0</v>
      </c>
      <c r="ADS9">
        <v>0</v>
      </c>
      <c r="ADT9">
        <v>0</v>
      </c>
      <c r="ADU9">
        <v>0</v>
      </c>
      <c r="ADV9">
        <v>0</v>
      </c>
      <c r="ADW9">
        <v>0</v>
      </c>
      <c r="ADX9">
        <v>0</v>
      </c>
      <c r="ADY9">
        <v>0</v>
      </c>
      <c r="ADZ9">
        <v>0</v>
      </c>
      <c r="AEA9">
        <v>9</v>
      </c>
      <c r="AEB9">
        <v>0</v>
      </c>
      <c r="AEC9">
        <v>0</v>
      </c>
      <c r="AED9">
        <v>0</v>
      </c>
      <c r="AEE9">
        <v>9</v>
      </c>
      <c r="AEF9">
        <v>0</v>
      </c>
      <c r="AEG9">
        <v>9</v>
      </c>
      <c r="AEH9">
        <v>0</v>
      </c>
      <c r="AEI9">
        <v>0</v>
      </c>
      <c r="AEJ9">
        <v>0</v>
      </c>
      <c r="AEK9">
        <v>0</v>
      </c>
      <c r="AEL9">
        <v>0</v>
      </c>
      <c r="AEM9">
        <v>0</v>
      </c>
      <c r="AEN9">
        <v>0</v>
      </c>
      <c r="AEO9">
        <v>0</v>
      </c>
      <c r="AEP9">
        <v>0</v>
      </c>
      <c r="AEQ9">
        <v>0</v>
      </c>
      <c r="AER9">
        <v>0</v>
      </c>
      <c r="AES9">
        <v>0</v>
      </c>
      <c r="AET9">
        <v>0</v>
      </c>
      <c r="AEU9">
        <v>0</v>
      </c>
      <c r="AEV9">
        <v>0</v>
      </c>
      <c r="AEW9">
        <v>0</v>
      </c>
      <c r="AEX9">
        <v>9</v>
      </c>
      <c r="AEY9">
        <v>9</v>
      </c>
      <c r="AEZ9">
        <v>9</v>
      </c>
      <c r="AFA9">
        <v>0</v>
      </c>
      <c r="AFB9">
        <v>9</v>
      </c>
      <c r="AFC9">
        <v>0</v>
      </c>
      <c r="AFD9">
        <v>0</v>
      </c>
      <c r="AFE9">
        <v>0</v>
      </c>
      <c r="AFF9">
        <v>0</v>
      </c>
      <c r="AFG9">
        <v>0</v>
      </c>
      <c r="AFH9">
        <v>0</v>
      </c>
      <c r="AFI9">
        <v>0</v>
      </c>
      <c r="AFJ9">
        <v>0</v>
      </c>
      <c r="AFK9">
        <v>0</v>
      </c>
      <c r="AFL9">
        <v>0</v>
      </c>
      <c r="AFM9">
        <v>0</v>
      </c>
      <c r="AFN9">
        <v>0</v>
      </c>
      <c r="AFO9">
        <v>0</v>
      </c>
      <c r="AFP9">
        <v>0</v>
      </c>
      <c r="AFQ9">
        <v>0</v>
      </c>
      <c r="AFR9">
        <v>0</v>
      </c>
      <c r="AFS9">
        <v>27.428561131999999</v>
      </c>
      <c r="AFT9">
        <v>27.428561131999999</v>
      </c>
      <c r="AFU9">
        <v>27.428561131999999</v>
      </c>
      <c r="AFV9">
        <v>27.428561131999999</v>
      </c>
      <c r="AFW9">
        <v>27.428561131999999</v>
      </c>
      <c r="AFX9">
        <v>27.428561131999999</v>
      </c>
      <c r="AFY9">
        <v>27.428561131999999</v>
      </c>
      <c r="AFZ9">
        <v>27.428561131999999</v>
      </c>
      <c r="AGA9">
        <v>27.428561131999999</v>
      </c>
      <c r="AGB9">
        <v>27.428561131999999</v>
      </c>
      <c r="AGC9">
        <v>27.428561131999999</v>
      </c>
      <c r="AGD9">
        <v>27.428561131999999</v>
      </c>
      <c r="AGE9">
        <v>27.428561131999999</v>
      </c>
      <c r="AGF9">
        <v>27.428561131999999</v>
      </c>
      <c r="AGG9">
        <v>27.428561131999999</v>
      </c>
      <c r="AGH9">
        <v>27.428561131999999</v>
      </c>
      <c r="AGI9">
        <v>27.428561131999999</v>
      </c>
      <c r="AGJ9">
        <v>27.428561131999999</v>
      </c>
      <c r="AGK9">
        <v>27.428561131999999</v>
      </c>
      <c r="AGL9">
        <v>27.428561131999999</v>
      </c>
      <c r="AGM9">
        <v>27.428561131999999</v>
      </c>
      <c r="AGN9">
        <v>27.428561131999999</v>
      </c>
      <c r="AGO9">
        <v>27.428561131999999</v>
      </c>
      <c r="AGP9">
        <v>27.428561131999999</v>
      </c>
      <c r="AGQ9">
        <v>27.428561131999999</v>
      </c>
      <c r="AGR9">
        <v>27.428561131999999</v>
      </c>
      <c r="AGS9">
        <v>27.428561131999999</v>
      </c>
      <c r="AGT9">
        <v>27.428561131999999</v>
      </c>
      <c r="AGU9">
        <v>27.428561131999999</v>
      </c>
      <c r="AGV9">
        <v>27.428561131999999</v>
      </c>
      <c r="AGW9">
        <v>27.428561131999999</v>
      </c>
      <c r="AGX9">
        <v>27.428561131999999</v>
      </c>
      <c r="AGY9">
        <v>27.428561131999999</v>
      </c>
      <c r="AGZ9">
        <v>27.428561131999999</v>
      </c>
      <c r="AHA9">
        <v>27.428561131999999</v>
      </c>
      <c r="AHB9">
        <v>27.428561131999999</v>
      </c>
      <c r="AHC9">
        <v>27.428561131999999</v>
      </c>
      <c r="AHD9">
        <v>27.428561131999999</v>
      </c>
      <c r="AHE9">
        <v>27.428561131999999</v>
      </c>
      <c r="AHF9">
        <v>27.428561131999999</v>
      </c>
      <c r="AHG9">
        <v>27.428561131999999</v>
      </c>
      <c r="AHH9">
        <v>27.428561131999999</v>
      </c>
      <c r="AHI9">
        <v>27.428561131999999</v>
      </c>
      <c r="AHJ9">
        <v>27.428561131999999</v>
      </c>
      <c r="AHK9">
        <v>27.428561131999999</v>
      </c>
      <c r="AHL9">
        <v>27.428561131999999</v>
      </c>
      <c r="AHM9">
        <v>27.428561131999999</v>
      </c>
      <c r="AHN9">
        <v>27.428561131999999</v>
      </c>
      <c r="AHO9">
        <v>27.428561131999999</v>
      </c>
      <c r="AHP9">
        <v>27.428561131999999</v>
      </c>
      <c r="AHQ9">
        <v>27.428561131999999</v>
      </c>
      <c r="AHR9">
        <v>27.428561131999999</v>
      </c>
      <c r="AHS9">
        <v>27.428561131999999</v>
      </c>
      <c r="AHT9">
        <v>27.428561131999999</v>
      </c>
      <c r="AHU9">
        <v>27.428561131999999</v>
      </c>
      <c r="AHV9">
        <v>27.428561131999999</v>
      </c>
      <c r="AHW9">
        <v>27.428561131999999</v>
      </c>
      <c r="AHX9">
        <v>27.428561131999999</v>
      </c>
      <c r="AHY9">
        <v>27.428561131999999</v>
      </c>
      <c r="AHZ9">
        <v>27.428561131999999</v>
      </c>
      <c r="AIA9">
        <v>27.428561131999999</v>
      </c>
      <c r="AIB9">
        <v>27.428561131999999</v>
      </c>
      <c r="AIC9">
        <v>27.428561131999999</v>
      </c>
      <c r="AID9">
        <v>27.428561131999999</v>
      </c>
      <c r="AIE9">
        <v>27.428561131999999</v>
      </c>
      <c r="AIF9">
        <v>27.428561131999999</v>
      </c>
      <c r="AIG9">
        <v>27.428561131999999</v>
      </c>
      <c r="AIH9">
        <v>27.428561131999999</v>
      </c>
      <c r="AII9">
        <v>27.462078302999998</v>
      </c>
      <c r="AIJ9">
        <v>27.779808253999999</v>
      </c>
      <c r="AIK9">
        <v>27.645602771</v>
      </c>
      <c r="AIL9">
        <v>27.466695225999999</v>
      </c>
      <c r="AIM9">
        <v>27.406371331999999</v>
      </c>
      <c r="AIN9">
        <v>28.109426690999999</v>
      </c>
      <c r="AIO9">
        <v>27.138014128999998</v>
      </c>
      <c r="AIP9">
        <v>27.550928543000001</v>
      </c>
      <c r="AIQ9">
        <v>27.302697395999999</v>
      </c>
      <c r="AIR9">
        <v>27.210048288999999</v>
      </c>
      <c r="AIS9">
        <v>27.465645389999999</v>
      </c>
      <c r="AIT9">
        <v>27.453373161999998</v>
      </c>
      <c r="AIU9">
        <v>27.341825879000002</v>
      </c>
      <c r="AIV9">
        <v>27.428561131999999</v>
      </c>
      <c r="AIW9">
        <v>27.428561131999999</v>
      </c>
      <c r="AIX9">
        <v>27.428561131999999</v>
      </c>
      <c r="AIY9">
        <v>27.428561131999999</v>
      </c>
      <c r="AIZ9">
        <v>27.428561131999999</v>
      </c>
      <c r="AJA9">
        <v>27.428561131999999</v>
      </c>
      <c r="AJB9">
        <v>27.317657282999999</v>
      </c>
      <c r="AJC9">
        <v>27.423123826000001</v>
      </c>
      <c r="AJD9">
        <v>27.428561131999999</v>
      </c>
      <c r="AJE9">
        <v>27.428561131999999</v>
      </c>
      <c r="AJF9">
        <v>27.570841533999999</v>
      </c>
      <c r="AJG9">
        <v>27.650530582999998</v>
      </c>
      <c r="AJH9">
        <v>55.024253463000001</v>
      </c>
      <c r="AJI9">
        <v>27.428561131999999</v>
      </c>
      <c r="AJJ9">
        <v>27.428561131999999</v>
      </c>
      <c r="AJK9">
        <v>27.428561131999999</v>
      </c>
      <c r="AJL9">
        <v>27.428561131999999</v>
      </c>
      <c r="AJM9">
        <v>27.428561131999999</v>
      </c>
      <c r="AJN9">
        <v>27.428561131999999</v>
      </c>
      <c r="AJO9">
        <v>27.428561131999999</v>
      </c>
      <c r="AJP9">
        <v>27.393285976000001</v>
      </c>
      <c r="AJQ9">
        <v>27.428561131999999</v>
      </c>
      <c r="AJR9">
        <v>27.428561131999999</v>
      </c>
      <c r="AJS9">
        <v>27.428561131999999</v>
      </c>
      <c r="AJT9">
        <v>27.680067433000001</v>
      </c>
      <c r="AJU9">
        <v>27.428561131999999</v>
      </c>
      <c r="AJV9">
        <v>27.428561131999999</v>
      </c>
      <c r="AJW9">
        <v>27.852179453000002</v>
      </c>
      <c r="AJX9">
        <v>27.428561131999999</v>
      </c>
      <c r="AJY9">
        <v>27.428561131999999</v>
      </c>
      <c r="AJZ9">
        <v>27.506366157999999</v>
      </c>
      <c r="AKA9">
        <v>27.428561131999999</v>
      </c>
      <c r="AKB9">
        <v>27.428561131999999</v>
      </c>
      <c r="AKC9">
        <v>27.428561131999999</v>
      </c>
      <c r="AKD9">
        <v>27.428561131999999</v>
      </c>
      <c r="AKE9">
        <v>27.428561131999999</v>
      </c>
      <c r="AKF9">
        <v>27.428561131999999</v>
      </c>
      <c r="AKG9">
        <v>27.428561131999999</v>
      </c>
      <c r="AKH9">
        <v>27.428561131999999</v>
      </c>
      <c r="AKI9">
        <v>27.428561131999999</v>
      </c>
      <c r="AKJ9">
        <v>27.428561131999999</v>
      </c>
      <c r="AKK9">
        <v>27.428561131999999</v>
      </c>
      <c r="AKL9">
        <v>27.428561131999999</v>
      </c>
      <c r="AKM9">
        <v>27.428561131999999</v>
      </c>
      <c r="AKN9">
        <v>27.428561131999999</v>
      </c>
      <c r="AKO9">
        <v>27.428561131999999</v>
      </c>
      <c r="AKP9">
        <v>27.428561131999999</v>
      </c>
      <c r="AKQ9">
        <v>27.428561131999999</v>
      </c>
      <c r="AKR9">
        <v>27.428561131999999</v>
      </c>
      <c r="AKS9">
        <v>27.428561131999999</v>
      </c>
      <c r="AKT9">
        <v>27.428561131999999</v>
      </c>
      <c r="AKU9">
        <v>27.428561131999999</v>
      </c>
      <c r="AKV9">
        <v>27.428561131999999</v>
      </c>
      <c r="AKW9">
        <v>27.428561131999999</v>
      </c>
      <c r="AKX9">
        <v>27.428561131999999</v>
      </c>
      <c r="AKY9">
        <v>27.428561131999999</v>
      </c>
      <c r="AKZ9">
        <v>27.428561131999999</v>
      </c>
      <c r="ALA9">
        <v>27.428561131999999</v>
      </c>
      <c r="ALB9">
        <v>27.428561131999999</v>
      </c>
      <c r="ALC9">
        <v>27.428561131999999</v>
      </c>
      <c r="ALD9">
        <v>27.428561131999999</v>
      </c>
      <c r="ALE9">
        <v>27.428561131999999</v>
      </c>
      <c r="ALF9">
        <v>27.428561131999999</v>
      </c>
      <c r="ALG9">
        <v>27.428561131999999</v>
      </c>
      <c r="ALH9">
        <v>27.428561131999999</v>
      </c>
      <c r="ALI9">
        <v>27.428561131999999</v>
      </c>
      <c r="ALJ9">
        <v>27.428561131999999</v>
      </c>
      <c r="ALK9">
        <v>27.428561131999999</v>
      </c>
      <c r="ALL9">
        <v>27.428561131999999</v>
      </c>
      <c r="ALM9">
        <v>27.428561131999999</v>
      </c>
      <c r="ALN9">
        <v>27.428561131999999</v>
      </c>
      <c r="ALO9">
        <v>27.428561131999999</v>
      </c>
      <c r="ALP9">
        <v>27.428561131999999</v>
      </c>
      <c r="ALQ9">
        <v>27.428561131999999</v>
      </c>
      <c r="ALR9">
        <v>27.428561131999999</v>
      </c>
      <c r="ALS9">
        <v>27.428561131999999</v>
      </c>
      <c r="ALT9">
        <v>27.428561131999999</v>
      </c>
      <c r="ALU9">
        <v>27.428561131999999</v>
      </c>
      <c r="ALV9">
        <v>27.428561131999999</v>
      </c>
      <c r="ALW9">
        <v>27.428561131999999</v>
      </c>
      <c r="ALX9">
        <v>27.428561131999999</v>
      </c>
      <c r="ALY9">
        <v>27.428561131999999</v>
      </c>
      <c r="ALZ9">
        <v>27.428561131999999</v>
      </c>
      <c r="AMA9">
        <v>27.428561131999999</v>
      </c>
      <c r="AMB9">
        <v>27.428561131999999</v>
      </c>
      <c r="AMC9">
        <v>27.428561131999999</v>
      </c>
      <c r="AMD9">
        <v>27.428561131999999</v>
      </c>
      <c r="AME9">
        <v>27.428561131999999</v>
      </c>
      <c r="AMF9">
        <v>27.428561131999999</v>
      </c>
      <c r="AMG9">
        <v>27.428561131999999</v>
      </c>
      <c r="AMH9">
        <v>27.428561131999999</v>
      </c>
      <c r="AMI9">
        <v>27.428561131999999</v>
      </c>
      <c r="AMJ9">
        <v>27.428561131999999</v>
      </c>
      <c r="AMK9">
        <v>27.428561131999999</v>
      </c>
      <c r="AML9">
        <v>27.428561131999999</v>
      </c>
      <c r="AMM9">
        <v>27.428561131999999</v>
      </c>
      <c r="AMN9">
        <v>27.428561131999999</v>
      </c>
      <c r="AMO9">
        <v>27.428561131999999</v>
      </c>
      <c r="AMP9">
        <v>27.428561131999999</v>
      </c>
      <c r="AMQ9">
        <v>27.428561131999999</v>
      </c>
      <c r="AMR9">
        <v>27.428561131999999</v>
      </c>
      <c r="AMS9">
        <v>27.428561131999999</v>
      </c>
      <c r="AMT9">
        <v>27.428561131999999</v>
      </c>
      <c r="AMU9">
        <v>27.428561131999999</v>
      </c>
      <c r="AMV9">
        <v>27.428561131999999</v>
      </c>
      <c r="AMW9">
        <v>27.428561131999999</v>
      </c>
      <c r="AMX9">
        <v>27.428561131999999</v>
      </c>
      <c r="AMY9">
        <v>27.428561131999999</v>
      </c>
      <c r="AMZ9">
        <v>27.428561131999999</v>
      </c>
      <c r="ANA9">
        <v>27.428561131999999</v>
      </c>
      <c r="ANB9">
        <v>27.428561131999999</v>
      </c>
      <c r="ANC9">
        <v>27.428561131999999</v>
      </c>
      <c r="AND9">
        <v>27.428561131999999</v>
      </c>
      <c r="ANE9">
        <v>27.428561131999999</v>
      </c>
      <c r="ANF9">
        <v>27.428561131999999</v>
      </c>
      <c r="ANG9">
        <v>27.428561131999999</v>
      </c>
      <c r="ANH9">
        <v>27.428561131999999</v>
      </c>
      <c r="ANI9">
        <v>1704</v>
      </c>
      <c r="ANJ9">
        <v>969</v>
      </c>
      <c r="ANK9">
        <v>1</v>
      </c>
      <c r="ANL9">
        <v>3961077</v>
      </c>
      <c r="ANM9">
        <v>122533</v>
      </c>
      <c r="ANN9">
        <v>952509</v>
      </c>
      <c r="ANO9">
        <v>3249961</v>
      </c>
      <c r="ANP9">
        <v>117124</v>
      </c>
      <c r="ANQ9">
        <v>6872</v>
      </c>
      <c r="ANR9">
        <v>704380</v>
      </c>
      <c r="ANS9">
        <v>4780</v>
      </c>
      <c r="ANT9">
        <v>49</v>
      </c>
      <c r="ANU9">
        <v>6736</v>
      </c>
      <c r="ANV9">
        <v>629</v>
      </c>
      <c r="ANW9">
        <v>2</v>
      </c>
      <c r="AOH9">
        <v>3</v>
      </c>
      <c r="AOI9">
        <v>0</v>
      </c>
      <c r="AOJ9">
        <v>3</v>
      </c>
      <c r="AOK9">
        <v>0</v>
      </c>
      <c r="AOL9">
        <v>0</v>
      </c>
      <c r="AOM9">
        <v>0</v>
      </c>
      <c r="AON9">
        <v>0</v>
      </c>
      <c r="AOO9">
        <v>0</v>
      </c>
      <c r="AOP9">
        <v>9</v>
      </c>
      <c r="AOQ9">
        <v>9</v>
      </c>
      <c r="AOR9">
        <v>657523</v>
      </c>
      <c r="AOS9">
        <v>1174164</v>
      </c>
      <c r="AOT9">
        <v>295669</v>
      </c>
      <c r="AOU9">
        <v>46857</v>
      </c>
      <c r="AOV9">
        <v>637809</v>
      </c>
      <c r="AOW9">
        <v>0</v>
      </c>
      <c r="AOX9">
        <v>39645</v>
      </c>
      <c r="AOY9">
        <v>153535</v>
      </c>
      <c r="AOZ9">
        <v>211128</v>
      </c>
      <c r="APA9">
        <v>744747</v>
      </c>
      <c r="APB9">
        <v>0</v>
      </c>
      <c r="APC9">
        <v>1174164</v>
      </c>
      <c r="APD9">
        <v>295669</v>
      </c>
      <c r="APE9">
        <v>0</v>
      </c>
      <c r="APF9">
        <v>637809</v>
      </c>
      <c r="APG9">
        <v>0</v>
      </c>
      <c r="APH9">
        <v>39645</v>
      </c>
      <c r="API9">
        <v>153535</v>
      </c>
      <c r="APJ9">
        <v>211128</v>
      </c>
      <c r="APK9">
        <v>738011</v>
      </c>
      <c r="APL9">
        <v>657523</v>
      </c>
      <c r="APM9">
        <v>0</v>
      </c>
      <c r="APN9">
        <v>46857</v>
      </c>
      <c r="APO9">
        <v>0</v>
      </c>
      <c r="APP9">
        <v>0</v>
      </c>
      <c r="APQ9">
        <v>0</v>
      </c>
      <c r="APR9">
        <v>0</v>
      </c>
      <c r="APS9">
        <v>0</v>
      </c>
      <c r="APT9">
        <v>0</v>
      </c>
      <c r="APU9">
        <v>6736</v>
      </c>
      <c r="AQA9">
        <v>3</v>
      </c>
    </row>
    <row r="10" spans="1:1119" x14ac:dyDescent="0.25">
      <c r="A10">
        <v>1590</v>
      </c>
      <c r="B10">
        <v>4</v>
      </c>
      <c r="C10">
        <v>9</v>
      </c>
      <c r="D10">
        <v>4</v>
      </c>
      <c r="E10">
        <v>1</v>
      </c>
      <c r="F10">
        <v>138000</v>
      </c>
      <c r="G10">
        <v>7</v>
      </c>
      <c r="H10">
        <v>1</v>
      </c>
      <c r="I10">
        <v>1</v>
      </c>
      <c r="J10">
        <v>2</v>
      </c>
      <c r="K10">
        <v>2</v>
      </c>
      <c r="L10">
        <v>2</v>
      </c>
      <c r="M10">
        <v>3</v>
      </c>
      <c r="N10">
        <v>1</v>
      </c>
      <c r="P10">
        <v>5</v>
      </c>
      <c r="Q10">
        <v>3</v>
      </c>
      <c r="R10">
        <v>9</v>
      </c>
      <c r="S10">
        <v>2</v>
      </c>
      <c r="T10">
        <v>1</v>
      </c>
      <c r="U10">
        <v>3</v>
      </c>
      <c r="V10">
        <v>2</v>
      </c>
      <c r="X10">
        <v>1983</v>
      </c>
      <c r="Y10">
        <v>6</v>
      </c>
      <c r="AA10">
        <v>1</v>
      </c>
      <c r="AB10">
        <v>2</v>
      </c>
      <c r="AC10">
        <v>2</v>
      </c>
      <c r="AD10">
        <v>2</v>
      </c>
      <c r="AE10">
        <v>2</v>
      </c>
      <c r="AF10">
        <v>1</v>
      </c>
      <c r="AG10">
        <v>1</v>
      </c>
      <c r="AH10">
        <v>1</v>
      </c>
      <c r="AI10">
        <v>1</v>
      </c>
      <c r="AJ10">
        <v>1</v>
      </c>
      <c r="AK10">
        <v>2</v>
      </c>
      <c r="AL10">
        <v>2</v>
      </c>
      <c r="AM10">
        <v>2</v>
      </c>
      <c r="AN10">
        <v>2</v>
      </c>
      <c r="AO10">
        <v>2</v>
      </c>
      <c r="AP10">
        <v>2</v>
      </c>
      <c r="AQ10">
        <v>1</v>
      </c>
      <c r="AX10">
        <v>8</v>
      </c>
      <c r="BL10">
        <v>1</v>
      </c>
      <c r="BM10">
        <v>2</v>
      </c>
      <c r="BN10">
        <v>8</v>
      </c>
      <c r="BP10">
        <v>2</v>
      </c>
      <c r="BV10">
        <v>2</v>
      </c>
      <c r="BX10">
        <v>5</v>
      </c>
      <c r="BY10">
        <v>1</v>
      </c>
      <c r="BZ10">
        <v>2</v>
      </c>
      <c r="CA10">
        <v>1</v>
      </c>
      <c r="CB10">
        <v>1</v>
      </c>
      <c r="CC10">
        <v>1</v>
      </c>
      <c r="CG10">
        <v>12</v>
      </c>
      <c r="CJ10">
        <v>1</v>
      </c>
      <c r="CK10">
        <v>1</v>
      </c>
      <c r="CL10">
        <v>1</v>
      </c>
      <c r="CM10">
        <v>168</v>
      </c>
      <c r="CN10">
        <v>7</v>
      </c>
      <c r="CO10">
        <v>300</v>
      </c>
      <c r="CP10">
        <v>8</v>
      </c>
      <c r="CQ10">
        <v>1</v>
      </c>
      <c r="CR10">
        <v>2</v>
      </c>
      <c r="CS10">
        <v>1</v>
      </c>
      <c r="CT10">
        <v>1</v>
      </c>
      <c r="CU10">
        <v>1</v>
      </c>
      <c r="CV10">
        <v>2</v>
      </c>
      <c r="CW10">
        <v>1</v>
      </c>
      <c r="CX10">
        <v>1</v>
      </c>
      <c r="CZ10">
        <v>1</v>
      </c>
      <c r="DA10">
        <v>1</v>
      </c>
      <c r="DB10">
        <v>1</v>
      </c>
      <c r="DC10">
        <v>2</v>
      </c>
      <c r="DD10">
        <v>2</v>
      </c>
      <c r="DE10">
        <v>2</v>
      </c>
      <c r="DF10">
        <v>2</v>
      </c>
      <c r="DG10">
        <v>2</v>
      </c>
      <c r="DH10">
        <v>2</v>
      </c>
      <c r="DI10">
        <v>2</v>
      </c>
      <c r="DJ10">
        <v>2</v>
      </c>
      <c r="DK10">
        <v>2</v>
      </c>
      <c r="DL10">
        <v>2</v>
      </c>
      <c r="DM10">
        <v>1</v>
      </c>
      <c r="DN10">
        <v>2</v>
      </c>
      <c r="DV10">
        <v>2</v>
      </c>
      <c r="DW10">
        <v>2</v>
      </c>
      <c r="DX10">
        <v>2</v>
      </c>
      <c r="EF10">
        <v>70</v>
      </c>
      <c r="EH10">
        <v>2</v>
      </c>
      <c r="EI10">
        <v>1</v>
      </c>
      <c r="EJ10">
        <v>1</v>
      </c>
      <c r="EK10">
        <v>2</v>
      </c>
      <c r="EL10">
        <v>2</v>
      </c>
      <c r="EM10">
        <v>2</v>
      </c>
      <c r="EN10">
        <v>2</v>
      </c>
      <c r="EP10">
        <v>5</v>
      </c>
      <c r="EQ10">
        <v>95</v>
      </c>
      <c r="EV10">
        <v>3</v>
      </c>
      <c r="EW10">
        <v>1</v>
      </c>
      <c r="EX10">
        <v>1</v>
      </c>
      <c r="EY10">
        <v>1</v>
      </c>
      <c r="EZ10">
        <v>2</v>
      </c>
      <c r="FA10">
        <v>2</v>
      </c>
      <c r="FB10">
        <v>2</v>
      </c>
      <c r="FC10">
        <v>2</v>
      </c>
      <c r="FD10">
        <v>2</v>
      </c>
      <c r="FE10">
        <v>1</v>
      </c>
      <c r="FF10">
        <v>2</v>
      </c>
      <c r="FG10">
        <v>2</v>
      </c>
      <c r="FH10">
        <v>1</v>
      </c>
      <c r="FI10">
        <v>2</v>
      </c>
      <c r="FJ10">
        <v>2</v>
      </c>
      <c r="GL10">
        <v>1</v>
      </c>
      <c r="GM10">
        <v>2</v>
      </c>
      <c r="GN10">
        <v>2</v>
      </c>
      <c r="GO10">
        <v>2</v>
      </c>
      <c r="GP10">
        <v>2</v>
      </c>
      <c r="GQ10">
        <v>2</v>
      </c>
      <c r="GR10">
        <v>1</v>
      </c>
      <c r="GS10">
        <v>2</v>
      </c>
      <c r="GT10">
        <v>2</v>
      </c>
      <c r="GZ10">
        <v>75</v>
      </c>
      <c r="HA10">
        <v>2</v>
      </c>
      <c r="HB10">
        <v>1</v>
      </c>
      <c r="HC10">
        <v>1</v>
      </c>
      <c r="HD10">
        <v>2</v>
      </c>
      <c r="HE10">
        <v>2</v>
      </c>
      <c r="HF10">
        <v>2</v>
      </c>
      <c r="HG10">
        <v>2</v>
      </c>
      <c r="HH10">
        <v>2</v>
      </c>
      <c r="HJ10">
        <v>5</v>
      </c>
      <c r="HK10">
        <v>95</v>
      </c>
      <c r="HQ10">
        <v>3</v>
      </c>
      <c r="HR10">
        <v>2</v>
      </c>
      <c r="HS10">
        <v>1</v>
      </c>
      <c r="HT10">
        <v>2</v>
      </c>
      <c r="HU10">
        <v>1</v>
      </c>
      <c r="HV10">
        <v>2</v>
      </c>
      <c r="HX10">
        <v>2</v>
      </c>
      <c r="HY10">
        <v>1</v>
      </c>
      <c r="HZ10">
        <v>2</v>
      </c>
      <c r="IA10">
        <v>2</v>
      </c>
      <c r="IB10">
        <v>2</v>
      </c>
      <c r="IC10">
        <v>2</v>
      </c>
      <c r="ID10">
        <v>2</v>
      </c>
      <c r="IU10">
        <v>1</v>
      </c>
      <c r="IV10">
        <v>2</v>
      </c>
      <c r="IW10">
        <v>2</v>
      </c>
      <c r="IX10">
        <v>2</v>
      </c>
      <c r="IY10">
        <v>2</v>
      </c>
      <c r="IZ10">
        <v>2</v>
      </c>
      <c r="JA10">
        <v>1</v>
      </c>
      <c r="JB10">
        <v>1</v>
      </c>
      <c r="JC10">
        <v>1</v>
      </c>
      <c r="JD10">
        <v>2</v>
      </c>
      <c r="JF10">
        <v>2</v>
      </c>
      <c r="JH10">
        <v>1</v>
      </c>
      <c r="JI10">
        <v>2</v>
      </c>
      <c r="JJ10">
        <v>1</v>
      </c>
      <c r="JK10">
        <v>2</v>
      </c>
      <c r="JS10">
        <v>1</v>
      </c>
      <c r="JV10">
        <v>2</v>
      </c>
      <c r="JW10">
        <v>1</v>
      </c>
      <c r="JX10">
        <v>2</v>
      </c>
      <c r="KF10">
        <v>2</v>
      </c>
      <c r="KG10">
        <v>2</v>
      </c>
      <c r="KH10">
        <v>2</v>
      </c>
      <c r="KP10">
        <v>2</v>
      </c>
      <c r="KQ10">
        <v>1</v>
      </c>
      <c r="KW10">
        <v>2</v>
      </c>
      <c r="KX10">
        <v>2</v>
      </c>
      <c r="KY10">
        <v>2</v>
      </c>
      <c r="KZ10">
        <v>2</v>
      </c>
      <c r="LA10">
        <v>2</v>
      </c>
      <c r="LB10">
        <v>1</v>
      </c>
      <c r="LE10">
        <v>2</v>
      </c>
      <c r="LF10">
        <v>2</v>
      </c>
      <c r="LO10">
        <v>1</v>
      </c>
      <c r="LP10">
        <v>2</v>
      </c>
      <c r="LQ10">
        <v>2</v>
      </c>
      <c r="LR10">
        <v>2</v>
      </c>
      <c r="LT10">
        <v>1</v>
      </c>
      <c r="MA10">
        <v>1</v>
      </c>
      <c r="MB10">
        <v>2</v>
      </c>
      <c r="MC10">
        <v>1</v>
      </c>
      <c r="MD10">
        <v>2</v>
      </c>
      <c r="ME10">
        <v>2</v>
      </c>
      <c r="MF10">
        <v>2</v>
      </c>
      <c r="MG10">
        <v>2</v>
      </c>
      <c r="MH10">
        <v>2</v>
      </c>
      <c r="MI10">
        <v>2</v>
      </c>
      <c r="MJ10">
        <v>1</v>
      </c>
      <c r="MT10">
        <v>1</v>
      </c>
      <c r="MU10">
        <v>2</v>
      </c>
      <c r="MY10">
        <v>1</v>
      </c>
      <c r="MZ10">
        <v>1</v>
      </c>
      <c r="NA10">
        <v>1</v>
      </c>
      <c r="NB10">
        <v>1</v>
      </c>
      <c r="NC10">
        <v>1</v>
      </c>
      <c r="ND10">
        <v>2</v>
      </c>
      <c r="NE10">
        <v>2</v>
      </c>
      <c r="NF10">
        <v>1</v>
      </c>
      <c r="NG10">
        <v>1</v>
      </c>
      <c r="NH10">
        <v>2</v>
      </c>
      <c r="NI10">
        <v>100</v>
      </c>
      <c r="NJ10">
        <v>20</v>
      </c>
      <c r="NK10">
        <v>14</v>
      </c>
      <c r="NN10">
        <v>2</v>
      </c>
      <c r="NO10">
        <v>3</v>
      </c>
      <c r="NU10">
        <v>1</v>
      </c>
      <c r="NV10">
        <v>150</v>
      </c>
      <c r="NW10">
        <v>6</v>
      </c>
      <c r="NX10">
        <v>1</v>
      </c>
      <c r="NY10">
        <v>4</v>
      </c>
      <c r="NZ10">
        <v>1</v>
      </c>
      <c r="OA10">
        <v>30</v>
      </c>
      <c r="OB10">
        <v>4</v>
      </c>
      <c r="OC10">
        <v>50</v>
      </c>
      <c r="OD10">
        <v>2</v>
      </c>
      <c r="OE10">
        <v>1</v>
      </c>
      <c r="OF10">
        <v>8</v>
      </c>
      <c r="OG10">
        <v>2</v>
      </c>
      <c r="OH10">
        <v>1</v>
      </c>
      <c r="OI10">
        <v>2</v>
      </c>
      <c r="OJ10">
        <v>2</v>
      </c>
      <c r="OK10">
        <v>2</v>
      </c>
      <c r="OM10">
        <v>1</v>
      </c>
      <c r="ON10">
        <v>3</v>
      </c>
      <c r="OO10">
        <v>2</v>
      </c>
      <c r="OQ10">
        <v>1</v>
      </c>
      <c r="OR10">
        <v>5</v>
      </c>
      <c r="OS10">
        <v>1</v>
      </c>
      <c r="OT10">
        <v>80</v>
      </c>
      <c r="OU10">
        <v>4</v>
      </c>
      <c r="OV10">
        <v>1</v>
      </c>
      <c r="OW10">
        <v>50</v>
      </c>
      <c r="OX10">
        <v>2</v>
      </c>
      <c r="OY10">
        <v>1</v>
      </c>
      <c r="OZ10">
        <v>1</v>
      </c>
      <c r="PA10">
        <v>1</v>
      </c>
      <c r="PB10">
        <v>1</v>
      </c>
      <c r="PC10">
        <v>2</v>
      </c>
      <c r="PD10">
        <v>2</v>
      </c>
      <c r="PE10">
        <v>2</v>
      </c>
      <c r="PF10">
        <v>2</v>
      </c>
      <c r="PG10">
        <v>80</v>
      </c>
      <c r="PH10">
        <v>10</v>
      </c>
      <c r="PI10">
        <v>10</v>
      </c>
      <c r="PN10">
        <v>2</v>
      </c>
      <c r="PO10">
        <v>2</v>
      </c>
      <c r="PP10">
        <v>2</v>
      </c>
      <c r="PQ10">
        <v>1</v>
      </c>
      <c r="PR10">
        <v>2</v>
      </c>
      <c r="PS10">
        <v>2</v>
      </c>
      <c r="PT10">
        <v>2</v>
      </c>
      <c r="PU10">
        <v>2</v>
      </c>
      <c r="PV10">
        <v>1</v>
      </c>
      <c r="PW10">
        <v>1</v>
      </c>
      <c r="PX10">
        <v>1</v>
      </c>
      <c r="PY10">
        <v>1</v>
      </c>
      <c r="PZ10">
        <v>2</v>
      </c>
      <c r="QA10">
        <v>2</v>
      </c>
      <c r="QB10">
        <v>1</v>
      </c>
      <c r="QC10">
        <v>5</v>
      </c>
      <c r="QD10">
        <v>0</v>
      </c>
      <c r="QE10">
        <v>0</v>
      </c>
      <c r="QF10">
        <v>0</v>
      </c>
      <c r="QG10">
        <v>0</v>
      </c>
      <c r="QH10">
        <v>0</v>
      </c>
      <c r="QI10">
        <v>0</v>
      </c>
      <c r="QJ10">
        <v>0</v>
      </c>
      <c r="QK10">
        <v>0</v>
      </c>
      <c r="QL10">
        <v>0</v>
      </c>
      <c r="QM10">
        <v>9</v>
      </c>
      <c r="QN10">
        <v>0</v>
      </c>
      <c r="QO10">
        <v>0</v>
      </c>
      <c r="QP10">
        <v>0</v>
      </c>
      <c r="QQ10">
        <v>0</v>
      </c>
      <c r="QR10">
        <v>0</v>
      </c>
      <c r="QS10">
        <v>0</v>
      </c>
      <c r="QT10">
        <v>0</v>
      </c>
      <c r="QU10">
        <v>9</v>
      </c>
      <c r="QV10">
        <v>0</v>
      </c>
      <c r="QW10">
        <v>0</v>
      </c>
      <c r="QX10">
        <v>0</v>
      </c>
      <c r="QY10">
        <v>0</v>
      </c>
      <c r="QZ10">
        <v>0</v>
      </c>
      <c r="RA10">
        <v>0</v>
      </c>
      <c r="RB10">
        <v>0</v>
      </c>
      <c r="RC10">
        <v>0</v>
      </c>
      <c r="RD10">
        <v>0</v>
      </c>
      <c r="RE10">
        <v>0</v>
      </c>
      <c r="RF10">
        <v>0</v>
      </c>
      <c r="RG10">
        <v>0</v>
      </c>
      <c r="RH10">
        <v>0</v>
      </c>
      <c r="RI10">
        <v>0</v>
      </c>
      <c r="RJ10">
        <v>0</v>
      </c>
      <c r="RK10">
        <v>0</v>
      </c>
      <c r="RL10">
        <v>0</v>
      </c>
      <c r="RM10">
        <v>0</v>
      </c>
      <c r="RN10">
        <v>9</v>
      </c>
      <c r="RO10">
        <v>9</v>
      </c>
      <c r="RP10">
        <v>9</v>
      </c>
      <c r="RQ10">
        <v>9</v>
      </c>
      <c r="RR10">
        <v>9</v>
      </c>
      <c r="RS10">
        <v>9</v>
      </c>
      <c r="RT10">
        <v>9</v>
      </c>
      <c r="RU10">
        <v>9</v>
      </c>
      <c r="RV10">
        <v>9</v>
      </c>
      <c r="RW10">
        <v>9</v>
      </c>
      <c r="RX10">
        <v>9</v>
      </c>
      <c r="RY10">
        <v>0</v>
      </c>
      <c r="RZ10">
        <v>0</v>
      </c>
      <c r="SA10">
        <v>0</v>
      </c>
      <c r="SB10">
        <v>0</v>
      </c>
      <c r="SC10">
        <v>9</v>
      </c>
      <c r="SD10">
        <v>9</v>
      </c>
      <c r="SE10">
        <v>9</v>
      </c>
      <c r="SF10">
        <v>9</v>
      </c>
      <c r="SG10">
        <v>9</v>
      </c>
      <c r="SH10">
        <v>0</v>
      </c>
      <c r="SI10">
        <v>9</v>
      </c>
      <c r="SJ10">
        <v>0</v>
      </c>
      <c r="SK10">
        <v>0</v>
      </c>
      <c r="SL10">
        <v>0</v>
      </c>
      <c r="SM10">
        <v>0</v>
      </c>
      <c r="SN10">
        <v>0</v>
      </c>
      <c r="SO10">
        <v>0</v>
      </c>
      <c r="SP10">
        <v>9</v>
      </c>
      <c r="SQ10">
        <v>9</v>
      </c>
      <c r="SR10">
        <v>9</v>
      </c>
      <c r="SS10">
        <v>0</v>
      </c>
      <c r="ST10">
        <v>9</v>
      </c>
      <c r="SU10">
        <v>9</v>
      </c>
      <c r="SV10">
        <v>0</v>
      </c>
      <c r="SW10">
        <v>0</v>
      </c>
      <c r="SX10">
        <v>0</v>
      </c>
      <c r="SY10">
        <v>0</v>
      </c>
      <c r="SZ10">
        <v>0</v>
      </c>
      <c r="TA10">
        <v>0</v>
      </c>
      <c r="TB10">
        <v>0</v>
      </c>
      <c r="TC10">
        <v>0</v>
      </c>
      <c r="TD10">
        <v>0</v>
      </c>
      <c r="TE10">
        <v>0</v>
      </c>
      <c r="TF10">
        <v>0</v>
      </c>
      <c r="TG10">
        <v>0</v>
      </c>
      <c r="TH10">
        <v>0</v>
      </c>
      <c r="TI10">
        <v>0</v>
      </c>
      <c r="TJ10">
        <v>0</v>
      </c>
      <c r="TK10">
        <v>0</v>
      </c>
      <c r="TL10">
        <v>0</v>
      </c>
      <c r="TM10">
        <v>0</v>
      </c>
      <c r="TN10">
        <v>0</v>
      </c>
      <c r="TO10">
        <v>0</v>
      </c>
      <c r="TP10">
        <v>0</v>
      </c>
      <c r="TQ10">
        <v>0</v>
      </c>
      <c r="TR10">
        <v>0</v>
      </c>
      <c r="TS10">
        <v>0</v>
      </c>
      <c r="TT10">
        <v>0</v>
      </c>
      <c r="TU10">
        <v>0</v>
      </c>
      <c r="TV10">
        <v>0</v>
      </c>
      <c r="TW10">
        <v>0</v>
      </c>
      <c r="TX10">
        <v>0</v>
      </c>
      <c r="TY10">
        <v>9</v>
      </c>
      <c r="TZ10">
        <v>9</v>
      </c>
      <c r="UA10">
        <v>9</v>
      </c>
      <c r="UB10">
        <v>9</v>
      </c>
      <c r="UC10">
        <v>9</v>
      </c>
      <c r="UD10">
        <v>9</v>
      </c>
      <c r="UE10">
        <v>9</v>
      </c>
      <c r="UF10">
        <v>0</v>
      </c>
      <c r="UG10">
        <v>0</v>
      </c>
      <c r="UH10">
        <v>0</v>
      </c>
      <c r="UI10">
        <v>9</v>
      </c>
      <c r="UJ10">
        <v>9</v>
      </c>
      <c r="UK10">
        <v>9</v>
      </c>
      <c r="UL10">
        <v>9</v>
      </c>
      <c r="UM10">
        <v>9</v>
      </c>
      <c r="UN10">
        <v>9</v>
      </c>
      <c r="UO10">
        <v>9</v>
      </c>
      <c r="UP10">
        <v>0</v>
      </c>
      <c r="UQ10">
        <v>9</v>
      </c>
      <c r="UR10">
        <v>0</v>
      </c>
      <c r="US10">
        <v>0</v>
      </c>
      <c r="UT10">
        <v>0</v>
      </c>
      <c r="UU10">
        <v>0</v>
      </c>
      <c r="UV10">
        <v>0</v>
      </c>
      <c r="UW10">
        <v>0</v>
      </c>
      <c r="UX10">
        <v>0</v>
      </c>
      <c r="UY10">
        <v>9</v>
      </c>
      <c r="UZ10">
        <v>0</v>
      </c>
      <c r="VA10">
        <v>0</v>
      </c>
      <c r="VB10">
        <v>9</v>
      </c>
      <c r="VC10">
        <v>9</v>
      </c>
      <c r="VD10">
        <v>9</v>
      </c>
      <c r="VE10">
        <v>9</v>
      </c>
      <c r="VF10">
        <v>0</v>
      </c>
      <c r="VG10">
        <v>0</v>
      </c>
      <c r="VH10">
        <v>0</v>
      </c>
      <c r="VI10">
        <v>0</v>
      </c>
      <c r="VJ10">
        <v>0</v>
      </c>
      <c r="VK10">
        <v>0</v>
      </c>
      <c r="VL10">
        <v>0</v>
      </c>
      <c r="VM10">
        <v>0</v>
      </c>
      <c r="VN10">
        <v>0</v>
      </c>
      <c r="VO10">
        <v>0</v>
      </c>
      <c r="VP10">
        <v>0</v>
      </c>
      <c r="VQ10">
        <v>0</v>
      </c>
      <c r="VR10">
        <v>0</v>
      </c>
      <c r="VS10">
        <v>0</v>
      </c>
      <c r="VT10">
        <v>0</v>
      </c>
      <c r="VU10">
        <v>9</v>
      </c>
      <c r="VV10">
        <v>9</v>
      </c>
      <c r="VW10">
        <v>9</v>
      </c>
      <c r="VX10">
        <v>9</v>
      </c>
      <c r="VY10">
        <v>9</v>
      </c>
      <c r="VZ10">
        <v>9</v>
      </c>
      <c r="WA10">
        <v>9</v>
      </c>
      <c r="WB10">
        <v>9</v>
      </c>
      <c r="WC10">
        <v>9</v>
      </c>
      <c r="WD10">
        <v>9</v>
      </c>
      <c r="WE10">
        <v>9</v>
      </c>
      <c r="WF10">
        <v>9</v>
      </c>
      <c r="WG10">
        <v>9</v>
      </c>
      <c r="WH10">
        <v>9</v>
      </c>
      <c r="WI10">
        <v>9</v>
      </c>
      <c r="WJ10">
        <v>9</v>
      </c>
      <c r="WK10">
        <v>9</v>
      </c>
      <c r="WL10">
        <v>9</v>
      </c>
      <c r="WM10">
        <v>9</v>
      </c>
      <c r="WN10">
        <v>9</v>
      </c>
      <c r="WO10">
        <v>9</v>
      </c>
      <c r="WP10">
        <v>9</v>
      </c>
      <c r="WQ10">
        <v>9</v>
      </c>
      <c r="WR10">
        <v>9</v>
      </c>
      <c r="WS10">
        <v>0</v>
      </c>
      <c r="WT10">
        <v>0</v>
      </c>
      <c r="WU10">
        <v>0</v>
      </c>
      <c r="WV10">
        <v>0</v>
      </c>
      <c r="WW10">
        <v>0</v>
      </c>
      <c r="WX10">
        <v>0</v>
      </c>
      <c r="WY10">
        <v>0</v>
      </c>
      <c r="WZ10">
        <v>0</v>
      </c>
      <c r="XA10">
        <v>0</v>
      </c>
      <c r="XB10">
        <v>9</v>
      </c>
      <c r="XC10">
        <v>9</v>
      </c>
      <c r="XD10">
        <v>9</v>
      </c>
      <c r="XE10">
        <v>9</v>
      </c>
      <c r="XF10">
        <v>9</v>
      </c>
      <c r="XG10">
        <v>0</v>
      </c>
      <c r="XH10">
        <v>0</v>
      </c>
      <c r="XI10">
        <v>0</v>
      </c>
      <c r="XJ10">
        <v>0</v>
      </c>
      <c r="XK10">
        <v>0</v>
      </c>
      <c r="XL10">
        <v>0</v>
      </c>
      <c r="XM10">
        <v>0</v>
      </c>
      <c r="XN10">
        <v>0</v>
      </c>
      <c r="XO10">
        <v>0</v>
      </c>
      <c r="XP10">
        <v>9</v>
      </c>
      <c r="XQ10">
        <v>0</v>
      </c>
      <c r="XR10">
        <v>0</v>
      </c>
      <c r="XS10">
        <v>9</v>
      </c>
      <c r="XT10">
        <v>9</v>
      </c>
      <c r="XU10">
        <v>9</v>
      </c>
      <c r="XV10">
        <v>9</v>
      </c>
      <c r="XW10">
        <v>9</v>
      </c>
      <c r="XX10">
        <v>0</v>
      </c>
      <c r="XY10">
        <v>0</v>
      </c>
      <c r="XZ10">
        <v>0</v>
      </c>
      <c r="YA10">
        <v>0</v>
      </c>
      <c r="YB10">
        <v>0</v>
      </c>
      <c r="YC10">
        <v>0</v>
      </c>
      <c r="YD10">
        <v>9</v>
      </c>
      <c r="YE10">
        <v>0</v>
      </c>
      <c r="YF10">
        <v>0</v>
      </c>
      <c r="YG10">
        <v>0</v>
      </c>
      <c r="YH10">
        <v>0</v>
      </c>
      <c r="YI10">
        <v>0</v>
      </c>
      <c r="YJ10">
        <v>0</v>
      </c>
      <c r="YK10">
        <v>0</v>
      </c>
      <c r="YL10">
        <v>9</v>
      </c>
      <c r="YM10">
        <v>9</v>
      </c>
      <c r="YN10">
        <v>9</v>
      </c>
      <c r="YO10">
        <v>9</v>
      </c>
      <c r="YP10">
        <v>9</v>
      </c>
      <c r="YQ10">
        <v>9</v>
      </c>
      <c r="YR10">
        <v>9</v>
      </c>
      <c r="YS10">
        <v>9</v>
      </c>
      <c r="YT10">
        <v>9</v>
      </c>
      <c r="YU10">
        <v>9</v>
      </c>
      <c r="YV10">
        <v>9</v>
      </c>
      <c r="YW10">
        <v>9</v>
      </c>
      <c r="YX10">
        <v>9</v>
      </c>
      <c r="YY10">
        <v>9</v>
      </c>
      <c r="YZ10">
        <v>9</v>
      </c>
      <c r="ZA10">
        <v>9</v>
      </c>
      <c r="ZB10">
        <v>0</v>
      </c>
      <c r="ZC10">
        <v>0</v>
      </c>
      <c r="ZD10">
        <v>0</v>
      </c>
      <c r="ZE10">
        <v>0</v>
      </c>
      <c r="ZF10">
        <v>0</v>
      </c>
      <c r="ZG10">
        <v>0</v>
      </c>
      <c r="ZH10">
        <v>0</v>
      </c>
      <c r="ZI10">
        <v>0</v>
      </c>
      <c r="ZJ10">
        <v>0</v>
      </c>
      <c r="ZK10">
        <v>0</v>
      </c>
      <c r="ZL10">
        <v>9</v>
      </c>
      <c r="ZM10">
        <v>0</v>
      </c>
      <c r="ZN10">
        <v>9</v>
      </c>
      <c r="ZO10">
        <v>0</v>
      </c>
      <c r="ZP10">
        <v>0</v>
      </c>
      <c r="ZQ10">
        <v>0</v>
      </c>
      <c r="ZR10">
        <v>0</v>
      </c>
      <c r="ZS10">
        <v>9</v>
      </c>
      <c r="ZT10">
        <v>9</v>
      </c>
      <c r="ZU10">
        <v>9</v>
      </c>
      <c r="ZV10">
        <v>9</v>
      </c>
      <c r="ZW10">
        <v>9</v>
      </c>
      <c r="ZX10">
        <v>9</v>
      </c>
      <c r="ZY10">
        <v>9</v>
      </c>
      <c r="ZZ10">
        <v>0</v>
      </c>
      <c r="AAA10">
        <v>9</v>
      </c>
      <c r="AAB10">
        <v>9</v>
      </c>
      <c r="AAC10">
        <v>0</v>
      </c>
      <c r="AAD10">
        <v>0</v>
      </c>
      <c r="AAE10">
        <v>0</v>
      </c>
      <c r="AAF10">
        <v>9</v>
      </c>
      <c r="AAG10">
        <v>9</v>
      </c>
      <c r="AAH10">
        <v>9</v>
      </c>
      <c r="AAI10">
        <v>9</v>
      </c>
      <c r="AAJ10">
        <v>9</v>
      </c>
      <c r="AAK10">
        <v>9</v>
      </c>
      <c r="AAL10">
        <v>9</v>
      </c>
      <c r="AAM10">
        <v>0</v>
      </c>
      <c r="AAN10">
        <v>0</v>
      </c>
      <c r="AAO10">
        <v>0</v>
      </c>
      <c r="AAP10">
        <v>9</v>
      </c>
      <c r="AAQ10">
        <v>9</v>
      </c>
      <c r="AAR10">
        <v>9</v>
      </c>
      <c r="AAS10">
        <v>9</v>
      </c>
      <c r="AAT10">
        <v>9</v>
      </c>
      <c r="AAU10">
        <v>9</v>
      </c>
      <c r="AAV10">
        <v>9</v>
      </c>
      <c r="AAW10">
        <v>0</v>
      </c>
      <c r="AAX10">
        <v>0</v>
      </c>
      <c r="AAY10">
        <v>9</v>
      </c>
      <c r="AAZ10">
        <v>9</v>
      </c>
      <c r="ABA10">
        <v>9</v>
      </c>
      <c r="ABB10">
        <v>9</v>
      </c>
      <c r="ABC10">
        <v>9</v>
      </c>
      <c r="ABD10">
        <v>0</v>
      </c>
      <c r="ABE10">
        <v>0</v>
      </c>
      <c r="ABF10">
        <v>0</v>
      </c>
      <c r="ABG10">
        <v>0</v>
      </c>
      <c r="ABH10">
        <v>0</v>
      </c>
      <c r="ABI10">
        <v>0</v>
      </c>
      <c r="ABJ10">
        <v>9</v>
      </c>
      <c r="ABK10">
        <v>9</v>
      </c>
      <c r="ABL10">
        <v>9</v>
      </c>
      <c r="ABM10">
        <v>9</v>
      </c>
      <c r="ABN10">
        <v>9</v>
      </c>
      <c r="ABO10">
        <v>9</v>
      </c>
      <c r="ABP10">
        <v>9</v>
      </c>
      <c r="ABQ10">
        <v>0</v>
      </c>
      <c r="ABR10">
        <v>0</v>
      </c>
      <c r="ABS10">
        <v>0</v>
      </c>
      <c r="ABT10">
        <v>0</v>
      </c>
      <c r="ABU10">
        <v>0</v>
      </c>
      <c r="ABV10">
        <v>0</v>
      </c>
      <c r="ABW10">
        <v>0</v>
      </c>
      <c r="ABX10">
        <v>0</v>
      </c>
      <c r="ABY10">
        <v>0</v>
      </c>
      <c r="ABZ10">
        <v>9</v>
      </c>
      <c r="ACA10">
        <v>9</v>
      </c>
      <c r="ACB10">
        <v>9</v>
      </c>
      <c r="ACC10">
        <v>9</v>
      </c>
      <c r="ACD10">
        <v>9</v>
      </c>
      <c r="ACE10">
        <v>9</v>
      </c>
      <c r="ACF10">
        <v>9</v>
      </c>
      <c r="ACG10">
        <v>9</v>
      </c>
      <c r="ACH10">
        <v>9</v>
      </c>
      <c r="ACI10">
        <v>0</v>
      </c>
      <c r="ACJ10">
        <v>0</v>
      </c>
      <c r="ACK10">
        <v>9</v>
      </c>
      <c r="ACL10">
        <v>9</v>
      </c>
      <c r="ACM10">
        <v>9</v>
      </c>
      <c r="ACN10">
        <v>0</v>
      </c>
      <c r="ACO10">
        <v>0</v>
      </c>
      <c r="ACP10">
        <v>0</v>
      </c>
      <c r="ACQ10">
        <v>0</v>
      </c>
      <c r="ACR10">
        <v>0</v>
      </c>
      <c r="ACS10">
        <v>0</v>
      </c>
      <c r="ACT10">
        <v>0</v>
      </c>
      <c r="ACU10">
        <v>0</v>
      </c>
      <c r="ACV10">
        <v>0</v>
      </c>
      <c r="ACW10">
        <v>0</v>
      </c>
      <c r="ACX10">
        <v>0</v>
      </c>
      <c r="ACY10">
        <v>0</v>
      </c>
      <c r="ACZ10">
        <v>0</v>
      </c>
      <c r="ADA10">
        <v>9</v>
      </c>
      <c r="ADB10">
        <v>9</v>
      </c>
      <c r="ADC10">
        <v>0</v>
      </c>
      <c r="ADD10">
        <v>0</v>
      </c>
      <c r="ADE10">
        <v>9</v>
      </c>
      <c r="ADF10">
        <v>9</v>
      </c>
      <c r="ADG10">
        <v>9</v>
      </c>
      <c r="ADH10">
        <v>9</v>
      </c>
      <c r="ADI10">
        <v>9</v>
      </c>
      <c r="ADJ10">
        <v>0</v>
      </c>
      <c r="ADK10">
        <v>1</v>
      </c>
      <c r="ADL10">
        <v>0</v>
      </c>
      <c r="ADM10">
        <v>0</v>
      </c>
      <c r="ADN10">
        <v>0</v>
      </c>
      <c r="ADO10">
        <v>0</v>
      </c>
      <c r="ADP10">
        <v>0</v>
      </c>
      <c r="ADQ10">
        <v>0</v>
      </c>
      <c r="ADR10">
        <v>0</v>
      </c>
      <c r="ADS10">
        <v>0</v>
      </c>
      <c r="ADT10">
        <v>0</v>
      </c>
      <c r="ADU10">
        <v>0</v>
      </c>
      <c r="ADV10">
        <v>0</v>
      </c>
      <c r="ADW10">
        <v>0</v>
      </c>
      <c r="ADX10">
        <v>0</v>
      </c>
      <c r="ADY10">
        <v>0</v>
      </c>
      <c r="ADZ10">
        <v>0</v>
      </c>
      <c r="AEA10">
        <v>9</v>
      </c>
      <c r="AEB10">
        <v>0</v>
      </c>
      <c r="AEC10">
        <v>0</v>
      </c>
      <c r="AED10">
        <v>0</v>
      </c>
      <c r="AEE10">
        <v>9</v>
      </c>
      <c r="AEF10">
        <v>0</v>
      </c>
      <c r="AEG10">
        <v>0</v>
      </c>
      <c r="AEH10">
        <v>0</v>
      </c>
      <c r="AEI10">
        <v>0</v>
      </c>
      <c r="AEJ10">
        <v>0</v>
      </c>
      <c r="AEK10">
        <v>0</v>
      </c>
      <c r="AEL10">
        <v>0</v>
      </c>
      <c r="AEM10">
        <v>0</v>
      </c>
      <c r="AEN10">
        <v>0</v>
      </c>
      <c r="AEO10">
        <v>0</v>
      </c>
      <c r="AEP10">
        <v>0</v>
      </c>
      <c r="AEQ10">
        <v>0</v>
      </c>
      <c r="AER10">
        <v>0</v>
      </c>
      <c r="AES10">
        <v>0</v>
      </c>
      <c r="AET10">
        <v>0</v>
      </c>
      <c r="AEU10">
        <v>0</v>
      </c>
      <c r="AEV10">
        <v>0</v>
      </c>
      <c r="AEW10">
        <v>0</v>
      </c>
      <c r="AEX10">
        <v>0</v>
      </c>
      <c r="AEY10">
        <v>9</v>
      </c>
      <c r="AEZ10">
        <v>9</v>
      </c>
      <c r="AFA10">
        <v>9</v>
      </c>
      <c r="AFB10">
        <v>9</v>
      </c>
      <c r="AFC10">
        <v>0</v>
      </c>
      <c r="AFD10">
        <v>0</v>
      </c>
      <c r="AFE10">
        <v>0</v>
      </c>
      <c r="AFF10">
        <v>0</v>
      </c>
      <c r="AFG10">
        <v>0</v>
      </c>
      <c r="AFH10">
        <v>0</v>
      </c>
      <c r="AFI10">
        <v>0</v>
      </c>
      <c r="AFJ10">
        <v>0</v>
      </c>
      <c r="AFK10">
        <v>0</v>
      </c>
      <c r="AFL10">
        <v>0</v>
      </c>
      <c r="AFM10">
        <v>0</v>
      </c>
      <c r="AFN10">
        <v>0</v>
      </c>
      <c r="AFO10">
        <v>0</v>
      </c>
      <c r="AFP10">
        <v>0</v>
      </c>
      <c r="AFQ10">
        <v>0</v>
      </c>
      <c r="AFR10">
        <v>0</v>
      </c>
      <c r="AFS10">
        <v>27.428561131999999</v>
      </c>
      <c r="AFT10">
        <v>27.428561131999999</v>
      </c>
      <c r="AFU10">
        <v>27.428561131999999</v>
      </c>
      <c r="AFV10">
        <v>27.428561131999999</v>
      </c>
      <c r="AFW10">
        <v>27.428561131999999</v>
      </c>
      <c r="AFX10">
        <v>27.428561131999999</v>
      </c>
      <c r="AFY10">
        <v>27.428561131999999</v>
      </c>
      <c r="AFZ10">
        <v>27.428561131999999</v>
      </c>
      <c r="AGA10">
        <v>27.428561131999999</v>
      </c>
      <c r="AGB10">
        <v>27.428561131999999</v>
      </c>
      <c r="AGC10">
        <v>27.428561131999999</v>
      </c>
      <c r="AGD10">
        <v>27.428561131999999</v>
      </c>
      <c r="AGE10">
        <v>27.428561131999999</v>
      </c>
      <c r="AGF10">
        <v>27.428561131999999</v>
      </c>
      <c r="AGG10">
        <v>27.428561131999999</v>
      </c>
      <c r="AGH10">
        <v>27.428561131999999</v>
      </c>
      <c r="AGI10">
        <v>27.428561131999999</v>
      </c>
      <c r="AGJ10">
        <v>27.428561131999999</v>
      </c>
      <c r="AGK10">
        <v>27.428561131999999</v>
      </c>
      <c r="AGL10">
        <v>27.428561131999999</v>
      </c>
      <c r="AGM10">
        <v>27.428561131999999</v>
      </c>
      <c r="AGN10">
        <v>27.428561131999999</v>
      </c>
      <c r="AGO10">
        <v>27.428561131999999</v>
      </c>
      <c r="AGP10">
        <v>27.428561131999999</v>
      </c>
      <c r="AGQ10">
        <v>27.428561131999999</v>
      </c>
      <c r="AGR10">
        <v>27.428561131999999</v>
      </c>
      <c r="AGS10">
        <v>27.428561131999999</v>
      </c>
      <c r="AGT10">
        <v>27.428561131999999</v>
      </c>
      <c r="AGU10">
        <v>27.428561131999999</v>
      </c>
      <c r="AGV10">
        <v>27.428561131999999</v>
      </c>
      <c r="AGW10">
        <v>27.428561131999999</v>
      </c>
      <c r="AGX10">
        <v>27.428561131999999</v>
      </c>
      <c r="AGY10">
        <v>27.428561131999999</v>
      </c>
      <c r="AGZ10">
        <v>27.428561131999999</v>
      </c>
      <c r="AHA10">
        <v>27.428561131999999</v>
      </c>
      <c r="AHB10">
        <v>27.428561131999999</v>
      </c>
      <c r="AHC10">
        <v>27.428561131999999</v>
      </c>
      <c r="AHD10">
        <v>27.428561131999999</v>
      </c>
      <c r="AHE10">
        <v>27.428561131999999</v>
      </c>
      <c r="AHF10">
        <v>27.428561131999999</v>
      </c>
      <c r="AHG10">
        <v>27.428561131999999</v>
      </c>
      <c r="AHH10">
        <v>27.428561131999999</v>
      </c>
      <c r="AHI10">
        <v>27.428561131999999</v>
      </c>
      <c r="AHJ10">
        <v>27.428561131999999</v>
      </c>
      <c r="AHK10">
        <v>27.428561131999999</v>
      </c>
      <c r="AHL10">
        <v>27.428561131999999</v>
      </c>
      <c r="AHM10">
        <v>27.428561131999999</v>
      </c>
      <c r="AHN10">
        <v>27.428561131999999</v>
      </c>
      <c r="AHO10">
        <v>27.428561131999999</v>
      </c>
      <c r="AHP10">
        <v>27.428561131999999</v>
      </c>
      <c r="AHQ10">
        <v>27.428561131999999</v>
      </c>
      <c r="AHR10">
        <v>27.428561131999999</v>
      </c>
      <c r="AHS10">
        <v>27.428561131999999</v>
      </c>
      <c r="AHT10">
        <v>27.428561131999999</v>
      </c>
      <c r="AHU10">
        <v>27.428561131999999</v>
      </c>
      <c r="AHV10">
        <v>27.428561131999999</v>
      </c>
      <c r="AHW10">
        <v>27.428561131999999</v>
      </c>
      <c r="AHX10">
        <v>27.428561131999999</v>
      </c>
      <c r="AHY10">
        <v>27.428561131999999</v>
      </c>
      <c r="AHZ10">
        <v>27.428561131999999</v>
      </c>
      <c r="AIA10">
        <v>27.428561131999999</v>
      </c>
      <c r="AIB10">
        <v>27.428561131999999</v>
      </c>
      <c r="AIC10">
        <v>27.428561131999999</v>
      </c>
      <c r="AID10">
        <v>27.428561131999999</v>
      </c>
      <c r="AIE10">
        <v>27.428561131999999</v>
      </c>
      <c r="AIF10">
        <v>27.428561131999999</v>
      </c>
      <c r="AIG10">
        <v>27.428561131999999</v>
      </c>
      <c r="AIH10">
        <v>27.428561131999999</v>
      </c>
      <c r="AII10">
        <v>27.462078302999998</v>
      </c>
      <c r="AIJ10">
        <v>27.779808253999999</v>
      </c>
      <c r="AIK10">
        <v>27.645602771</v>
      </c>
      <c r="AIL10">
        <v>27.466695225999999</v>
      </c>
      <c r="AIM10">
        <v>27.406371331999999</v>
      </c>
      <c r="AIN10">
        <v>28.109426690999999</v>
      </c>
      <c r="AIO10">
        <v>27.138014128999998</v>
      </c>
      <c r="AIP10">
        <v>27.550928543000001</v>
      </c>
      <c r="AIQ10">
        <v>27.302697395999999</v>
      </c>
      <c r="AIR10">
        <v>27.210048288999999</v>
      </c>
      <c r="AIS10">
        <v>27.465645389999999</v>
      </c>
      <c r="AIT10">
        <v>27.453373161999998</v>
      </c>
      <c r="AIU10">
        <v>27.341825879000002</v>
      </c>
      <c r="AIV10">
        <v>27.428561131999999</v>
      </c>
      <c r="AIW10">
        <v>27.428561131999999</v>
      </c>
      <c r="AIX10">
        <v>27.428561131999999</v>
      </c>
      <c r="AIY10">
        <v>27.428561131999999</v>
      </c>
      <c r="AIZ10">
        <v>27.428561131999999</v>
      </c>
      <c r="AJA10">
        <v>27.428561131999999</v>
      </c>
      <c r="AJB10">
        <v>27.317657282999999</v>
      </c>
      <c r="AJC10">
        <v>27.423123826000001</v>
      </c>
      <c r="AJD10">
        <v>27.428561131999999</v>
      </c>
      <c r="AJE10">
        <v>27.428561131999999</v>
      </c>
      <c r="AJF10">
        <v>27.570841533999999</v>
      </c>
      <c r="AJG10">
        <v>27.650530582999998</v>
      </c>
      <c r="AJH10">
        <v>55.024253463000001</v>
      </c>
      <c r="AJI10">
        <v>27.428561131999999</v>
      </c>
      <c r="AJJ10">
        <v>27.428561131999999</v>
      </c>
      <c r="AJK10">
        <v>27.428561131999999</v>
      </c>
      <c r="AJL10">
        <v>27.428561131999999</v>
      </c>
      <c r="AJM10">
        <v>27.428561131999999</v>
      </c>
      <c r="AJN10">
        <v>27.428561131999999</v>
      </c>
      <c r="AJO10">
        <v>27.428561131999999</v>
      </c>
      <c r="AJP10">
        <v>27.393285976000001</v>
      </c>
      <c r="AJQ10">
        <v>27.428561131999999</v>
      </c>
      <c r="AJR10">
        <v>27.428561131999999</v>
      </c>
      <c r="AJS10">
        <v>27.428561131999999</v>
      </c>
      <c r="AJT10">
        <v>27.680067433000001</v>
      </c>
      <c r="AJU10">
        <v>27.428561131999999</v>
      </c>
      <c r="AJV10">
        <v>27.428561131999999</v>
      </c>
      <c r="AJW10">
        <v>27.852179453000002</v>
      </c>
      <c r="AJX10">
        <v>27.428561131999999</v>
      </c>
      <c r="AJY10">
        <v>27.428561131999999</v>
      </c>
      <c r="AJZ10">
        <v>27.506366157999999</v>
      </c>
      <c r="AKA10">
        <v>27.428561131999999</v>
      </c>
      <c r="AKB10">
        <v>27.428561131999999</v>
      </c>
      <c r="AKC10">
        <v>27.428561131999999</v>
      </c>
      <c r="AKD10">
        <v>27.428561131999999</v>
      </c>
      <c r="AKE10">
        <v>27.428561131999999</v>
      </c>
      <c r="AKF10">
        <v>27.428561131999999</v>
      </c>
      <c r="AKG10">
        <v>27.428561131999999</v>
      </c>
      <c r="AKH10">
        <v>27.428561131999999</v>
      </c>
      <c r="AKI10">
        <v>27.428561131999999</v>
      </c>
      <c r="AKJ10">
        <v>27.428561131999999</v>
      </c>
      <c r="AKK10">
        <v>27.428561131999999</v>
      </c>
      <c r="AKL10">
        <v>27.428561131999999</v>
      </c>
      <c r="AKM10">
        <v>27.428561131999999</v>
      </c>
      <c r="AKN10">
        <v>27.428561131999999</v>
      </c>
      <c r="AKO10">
        <v>27.428561131999999</v>
      </c>
      <c r="AKP10">
        <v>27.428561131999999</v>
      </c>
      <c r="AKQ10">
        <v>27.428561131999999</v>
      </c>
      <c r="AKR10">
        <v>27.428561131999999</v>
      </c>
      <c r="AKS10">
        <v>27.428561131999999</v>
      </c>
      <c r="AKT10">
        <v>27.428561131999999</v>
      </c>
      <c r="AKU10">
        <v>27.428561131999999</v>
      </c>
      <c r="AKV10">
        <v>27.428561131999999</v>
      </c>
      <c r="AKW10">
        <v>27.428561131999999</v>
      </c>
      <c r="AKX10">
        <v>27.428561131999999</v>
      </c>
      <c r="AKY10">
        <v>27.428561131999999</v>
      </c>
      <c r="AKZ10">
        <v>27.428561131999999</v>
      </c>
      <c r="ALA10">
        <v>27.428561131999999</v>
      </c>
      <c r="ALB10">
        <v>27.428561131999999</v>
      </c>
      <c r="ALC10">
        <v>27.428561131999999</v>
      </c>
      <c r="ALD10">
        <v>27.428561131999999</v>
      </c>
      <c r="ALE10">
        <v>27.428561131999999</v>
      </c>
      <c r="ALF10">
        <v>27.428561131999999</v>
      </c>
      <c r="ALG10">
        <v>27.428561131999999</v>
      </c>
      <c r="ALH10">
        <v>27.428561131999999</v>
      </c>
      <c r="ALI10">
        <v>27.428561131999999</v>
      </c>
      <c r="ALJ10">
        <v>27.428561131999999</v>
      </c>
      <c r="ALK10">
        <v>27.428561131999999</v>
      </c>
      <c r="ALL10">
        <v>27.428561131999999</v>
      </c>
      <c r="ALM10">
        <v>27.428561131999999</v>
      </c>
      <c r="ALN10">
        <v>27.428561131999999</v>
      </c>
      <c r="ALO10">
        <v>27.428561131999999</v>
      </c>
      <c r="ALP10">
        <v>27.428561131999999</v>
      </c>
      <c r="ALQ10">
        <v>27.428561131999999</v>
      </c>
      <c r="ALR10">
        <v>27.428561131999999</v>
      </c>
      <c r="ALS10">
        <v>27.428561131999999</v>
      </c>
      <c r="ALT10">
        <v>27.428561131999999</v>
      </c>
      <c r="ALU10">
        <v>27.428561131999999</v>
      </c>
      <c r="ALV10">
        <v>27.428561131999999</v>
      </c>
      <c r="ALW10">
        <v>27.428561131999999</v>
      </c>
      <c r="ALX10">
        <v>27.428561131999999</v>
      </c>
      <c r="ALY10">
        <v>27.428561131999999</v>
      </c>
      <c r="ALZ10">
        <v>27.428561131999999</v>
      </c>
      <c r="AMA10">
        <v>27.428561131999999</v>
      </c>
      <c r="AMB10">
        <v>27.428561131999999</v>
      </c>
      <c r="AMC10">
        <v>27.428561131999999</v>
      </c>
      <c r="AMD10">
        <v>27.428561131999999</v>
      </c>
      <c r="AME10">
        <v>27.428561131999999</v>
      </c>
      <c r="AMF10">
        <v>27.428561131999999</v>
      </c>
      <c r="AMG10">
        <v>27.428561131999999</v>
      </c>
      <c r="AMH10">
        <v>27.428561131999999</v>
      </c>
      <c r="AMI10">
        <v>27.428561131999999</v>
      </c>
      <c r="AMJ10">
        <v>27.428561131999999</v>
      </c>
      <c r="AMK10">
        <v>27.428561131999999</v>
      </c>
      <c r="AML10">
        <v>27.428561131999999</v>
      </c>
      <c r="AMM10">
        <v>27.428561131999999</v>
      </c>
      <c r="AMN10">
        <v>27.428561131999999</v>
      </c>
      <c r="AMO10">
        <v>27.428561131999999</v>
      </c>
      <c r="AMP10">
        <v>27.428561131999999</v>
      </c>
      <c r="AMQ10">
        <v>27.428561131999999</v>
      </c>
      <c r="AMR10">
        <v>27.428561131999999</v>
      </c>
      <c r="AMS10">
        <v>27.428561131999999</v>
      </c>
      <c r="AMT10">
        <v>27.428561131999999</v>
      </c>
      <c r="AMU10">
        <v>27.428561131999999</v>
      </c>
      <c r="AMV10">
        <v>27.428561131999999</v>
      </c>
      <c r="AMW10">
        <v>27.428561131999999</v>
      </c>
      <c r="AMX10">
        <v>27.428561131999999</v>
      </c>
      <c r="AMY10">
        <v>27.428561131999999</v>
      </c>
      <c r="AMZ10">
        <v>27.428561131999999</v>
      </c>
      <c r="ANA10">
        <v>27.428561131999999</v>
      </c>
      <c r="ANB10">
        <v>27.428561131999999</v>
      </c>
      <c r="ANC10">
        <v>27.428561131999999</v>
      </c>
      <c r="AND10">
        <v>27.428561131999999</v>
      </c>
      <c r="ANE10">
        <v>27.428561131999999</v>
      </c>
      <c r="ANF10">
        <v>27.428561131999999</v>
      </c>
      <c r="ANG10">
        <v>27.428561131999999</v>
      </c>
      <c r="ANH10">
        <v>27.428561131999999</v>
      </c>
      <c r="ANI10">
        <v>1606</v>
      </c>
      <c r="ANJ10">
        <v>969</v>
      </c>
      <c r="ANK10">
        <v>1</v>
      </c>
      <c r="ANL10">
        <v>41499509</v>
      </c>
      <c r="ANM10">
        <v>937507</v>
      </c>
      <c r="ANN10">
        <v>6051244</v>
      </c>
      <c r="ANO10">
        <v>20646845</v>
      </c>
      <c r="ANP10">
        <v>817157</v>
      </c>
      <c r="ANQ10">
        <v>199995</v>
      </c>
      <c r="ANR10">
        <v>20499488</v>
      </c>
      <c r="ANS10">
        <v>111526</v>
      </c>
      <c r="ANT10">
        <v>2569</v>
      </c>
      <c r="ANU10">
        <v>353176</v>
      </c>
      <c r="ANV10">
        <v>8824</v>
      </c>
      <c r="ANW10">
        <v>2</v>
      </c>
      <c r="AOH10">
        <v>2</v>
      </c>
      <c r="AOI10">
        <v>3</v>
      </c>
      <c r="AOJ10">
        <v>2</v>
      </c>
      <c r="AOK10">
        <v>3</v>
      </c>
      <c r="AOL10">
        <v>0</v>
      </c>
      <c r="AOM10">
        <v>0</v>
      </c>
      <c r="AON10">
        <v>2</v>
      </c>
      <c r="AOO10">
        <v>3</v>
      </c>
      <c r="AOP10">
        <v>9</v>
      </c>
      <c r="AOQ10">
        <v>9</v>
      </c>
      <c r="AOR10">
        <v>13096026</v>
      </c>
      <c r="AOS10">
        <v>2999791</v>
      </c>
      <c r="AOT10">
        <v>1084554</v>
      </c>
      <c r="AOU10">
        <v>2433325</v>
      </c>
      <c r="AOV10">
        <v>5487357</v>
      </c>
      <c r="AOW10">
        <v>4970137</v>
      </c>
      <c r="AOX10">
        <v>4788256</v>
      </c>
      <c r="AOY10">
        <v>288416</v>
      </c>
      <c r="AOZ10">
        <v>1313285</v>
      </c>
      <c r="APA10">
        <v>5038362</v>
      </c>
      <c r="APB10">
        <v>0</v>
      </c>
      <c r="APC10">
        <v>2999791</v>
      </c>
      <c r="APD10">
        <v>1084554</v>
      </c>
      <c r="APE10">
        <v>0</v>
      </c>
      <c r="APF10">
        <v>5487357</v>
      </c>
      <c r="APG10">
        <v>0</v>
      </c>
      <c r="APH10">
        <v>4788256</v>
      </c>
      <c r="API10">
        <v>288416</v>
      </c>
      <c r="APJ10">
        <v>1313285</v>
      </c>
      <c r="APK10">
        <v>4685186</v>
      </c>
      <c r="APL10">
        <v>13096026</v>
      </c>
      <c r="APM10">
        <v>0</v>
      </c>
      <c r="APN10">
        <v>2433325</v>
      </c>
      <c r="APO10">
        <v>4970137</v>
      </c>
      <c r="APP10">
        <v>0</v>
      </c>
      <c r="APQ10">
        <v>0</v>
      </c>
      <c r="APR10">
        <v>0</v>
      </c>
      <c r="APS10">
        <v>0</v>
      </c>
      <c r="APT10">
        <v>0</v>
      </c>
      <c r="APU10">
        <v>353176</v>
      </c>
      <c r="AQA10">
        <v>3</v>
      </c>
    </row>
    <row r="11" spans="1:1119" x14ac:dyDescent="0.25">
      <c r="A11">
        <v>2390</v>
      </c>
      <c r="B11">
        <v>3</v>
      </c>
      <c r="C11">
        <v>5</v>
      </c>
      <c r="D11">
        <v>4</v>
      </c>
      <c r="E11">
        <v>1</v>
      </c>
      <c r="F11">
        <v>116000</v>
      </c>
      <c r="G11">
        <v>7</v>
      </c>
      <c r="H11">
        <v>2</v>
      </c>
      <c r="I11">
        <v>6</v>
      </c>
      <c r="J11">
        <v>2</v>
      </c>
      <c r="K11">
        <v>1</v>
      </c>
      <c r="L11">
        <v>8</v>
      </c>
      <c r="M11">
        <v>4</v>
      </c>
      <c r="N11">
        <v>2</v>
      </c>
      <c r="O11">
        <v>3</v>
      </c>
      <c r="P11">
        <v>3</v>
      </c>
      <c r="Q11">
        <v>0</v>
      </c>
      <c r="R11">
        <v>9</v>
      </c>
      <c r="S11">
        <v>2</v>
      </c>
      <c r="T11">
        <v>1</v>
      </c>
      <c r="U11">
        <v>2</v>
      </c>
      <c r="V11">
        <v>2</v>
      </c>
      <c r="X11">
        <v>2009</v>
      </c>
      <c r="Y11">
        <v>10</v>
      </c>
      <c r="AQ11">
        <v>2</v>
      </c>
      <c r="AR11">
        <v>11</v>
      </c>
      <c r="AS11">
        <v>28</v>
      </c>
      <c r="AU11">
        <v>50</v>
      </c>
      <c r="AV11">
        <v>50</v>
      </c>
      <c r="AX11">
        <v>8</v>
      </c>
      <c r="BA11">
        <v>1</v>
      </c>
      <c r="BB11">
        <v>3</v>
      </c>
      <c r="BC11">
        <v>1</v>
      </c>
      <c r="BL11">
        <v>2</v>
      </c>
      <c r="BV11">
        <v>1</v>
      </c>
      <c r="BW11">
        <v>2</v>
      </c>
      <c r="BX11">
        <v>9</v>
      </c>
      <c r="BY11">
        <v>2</v>
      </c>
      <c r="BZ11">
        <v>3</v>
      </c>
      <c r="CA11">
        <v>1</v>
      </c>
      <c r="CB11">
        <v>1</v>
      </c>
      <c r="CC11">
        <v>1</v>
      </c>
      <c r="CG11">
        <v>12</v>
      </c>
      <c r="CJ11">
        <v>1</v>
      </c>
      <c r="CK11">
        <v>1</v>
      </c>
      <c r="CL11">
        <v>1</v>
      </c>
      <c r="CM11">
        <v>168</v>
      </c>
      <c r="CN11">
        <v>7</v>
      </c>
      <c r="CO11">
        <v>75</v>
      </c>
      <c r="CP11">
        <v>6</v>
      </c>
      <c r="CQ11">
        <v>1</v>
      </c>
      <c r="CR11">
        <v>2</v>
      </c>
      <c r="CS11">
        <v>1</v>
      </c>
      <c r="CT11">
        <v>1</v>
      </c>
      <c r="CU11">
        <v>2</v>
      </c>
      <c r="CV11">
        <v>2</v>
      </c>
      <c r="CW11">
        <v>1</v>
      </c>
      <c r="CX11">
        <v>1</v>
      </c>
      <c r="CZ11">
        <v>1</v>
      </c>
      <c r="DA11">
        <v>1</v>
      </c>
      <c r="DB11">
        <v>1</v>
      </c>
      <c r="DC11">
        <v>2</v>
      </c>
      <c r="DD11">
        <v>2</v>
      </c>
      <c r="DE11">
        <v>2</v>
      </c>
      <c r="DF11">
        <v>2</v>
      </c>
      <c r="DG11">
        <v>2</v>
      </c>
      <c r="DH11">
        <v>2</v>
      </c>
      <c r="DI11">
        <v>2</v>
      </c>
      <c r="DJ11">
        <v>2</v>
      </c>
      <c r="DK11">
        <v>2</v>
      </c>
      <c r="DL11">
        <v>2</v>
      </c>
      <c r="DM11">
        <v>1</v>
      </c>
      <c r="DN11">
        <v>2</v>
      </c>
      <c r="DV11">
        <v>2</v>
      </c>
      <c r="DW11">
        <v>2</v>
      </c>
      <c r="DX11">
        <v>2</v>
      </c>
      <c r="EF11">
        <v>90</v>
      </c>
      <c r="EH11">
        <v>2</v>
      </c>
      <c r="EI11">
        <v>2</v>
      </c>
      <c r="EJ11">
        <v>1</v>
      </c>
      <c r="EK11">
        <v>2</v>
      </c>
      <c r="EL11">
        <v>2</v>
      </c>
      <c r="EM11">
        <v>2</v>
      </c>
      <c r="EN11">
        <v>2</v>
      </c>
      <c r="EQ11">
        <v>100</v>
      </c>
      <c r="EV11">
        <v>3</v>
      </c>
      <c r="FD11">
        <v>2</v>
      </c>
      <c r="FE11">
        <v>2</v>
      </c>
      <c r="FF11">
        <v>2</v>
      </c>
      <c r="FG11">
        <v>2</v>
      </c>
      <c r="FH11">
        <v>2</v>
      </c>
      <c r="FI11">
        <v>2</v>
      </c>
      <c r="FJ11">
        <v>1</v>
      </c>
      <c r="GL11">
        <v>2</v>
      </c>
      <c r="GM11">
        <v>1</v>
      </c>
      <c r="GN11">
        <v>2</v>
      </c>
      <c r="GO11">
        <v>2</v>
      </c>
      <c r="GP11">
        <v>2</v>
      </c>
      <c r="GQ11">
        <v>2</v>
      </c>
      <c r="GR11">
        <v>1</v>
      </c>
      <c r="GS11">
        <v>2</v>
      </c>
      <c r="GT11">
        <v>2</v>
      </c>
      <c r="GZ11">
        <v>95</v>
      </c>
      <c r="HA11">
        <v>2</v>
      </c>
      <c r="HB11">
        <v>2</v>
      </c>
      <c r="HC11">
        <v>1</v>
      </c>
      <c r="HD11">
        <v>2</v>
      </c>
      <c r="HE11">
        <v>2</v>
      </c>
      <c r="HF11">
        <v>2</v>
      </c>
      <c r="HG11">
        <v>2</v>
      </c>
      <c r="HH11">
        <v>2</v>
      </c>
      <c r="HK11">
        <v>100</v>
      </c>
      <c r="HQ11">
        <v>3</v>
      </c>
      <c r="HT11">
        <v>2</v>
      </c>
      <c r="HU11">
        <v>1</v>
      </c>
      <c r="HV11">
        <v>2</v>
      </c>
      <c r="HX11">
        <v>2</v>
      </c>
      <c r="HY11">
        <v>2</v>
      </c>
      <c r="HZ11">
        <v>2</v>
      </c>
      <c r="IA11">
        <v>2</v>
      </c>
      <c r="IB11">
        <v>2</v>
      </c>
      <c r="IC11">
        <v>1</v>
      </c>
      <c r="ID11">
        <v>2</v>
      </c>
      <c r="IU11">
        <v>2</v>
      </c>
      <c r="IV11">
        <v>1</v>
      </c>
      <c r="IW11">
        <v>2</v>
      </c>
      <c r="IX11">
        <v>2</v>
      </c>
      <c r="IY11">
        <v>2</v>
      </c>
      <c r="IZ11">
        <v>2</v>
      </c>
      <c r="JA11">
        <v>1</v>
      </c>
      <c r="JB11">
        <v>1</v>
      </c>
      <c r="JC11">
        <v>1</v>
      </c>
      <c r="JD11">
        <v>1</v>
      </c>
      <c r="JE11">
        <v>1</v>
      </c>
      <c r="JF11">
        <v>1</v>
      </c>
      <c r="JG11">
        <v>1</v>
      </c>
      <c r="JH11">
        <v>1</v>
      </c>
      <c r="JI11">
        <v>1</v>
      </c>
      <c r="JJ11">
        <v>1</v>
      </c>
      <c r="JK11">
        <v>2</v>
      </c>
      <c r="JS11">
        <v>1</v>
      </c>
      <c r="JV11">
        <v>2</v>
      </c>
      <c r="JW11">
        <v>2</v>
      </c>
      <c r="JX11">
        <v>2</v>
      </c>
      <c r="KF11">
        <v>2</v>
      </c>
      <c r="KG11">
        <v>2</v>
      </c>
      <c r="KH11">
        <v>2</v>
      </c>
      <c r="KP11">
        <v>2</v>
      </c>
      <c r="KQ11">
        <v>1</v>
      </c>
      <c r="KW11">
        <v>2</v>
      </c>
      <c r="KX11">
        <v>2</v>
      </c>
      <c r="KY11">
        <v>2</v>
      </c>
      <c r="KZ11">
        <v>2</v>
      </c>
      <c r="LA11">
        <v>2</v>
      </c>
      <c r="LB11">
        <v>1</v>
      </c>
      <c r="LE11">
        <v>2</v>
      </c>
      <c r="LF11">
        <v>2</v>
      </c>
      <c r="LO11">
        <v>1</v>
      </c>
      <c r="LP11">
        <v>2</v>
      </c>
      <c r="LQ11">
        <v>2</v>
      </c>
      <c r="LR11">
        <v>2</v>
      </c>
      <c r="LT11">
        <v>1</v>
      </c>
      <c r="MA11">
        <v>2</v>
      </c>
      <c r="MB11">
        <v>1</v>
      </c>
      <c r="MJ11">
        <v>1</v>
      </c>
      <c r="MT11">
        <v>1</v>
      </c>
      <c r="MU11">
        <v>1</v>
      </c>
      <c r="MY11">
        <v>1</v>
      </c>
      <c r="MZ11">
        <v>1</v>
      </c>
      <c r="NA11">
        <v>1</v>
      </c>
      <c r="NB11">
        <v>1</v>
      </c>
      <c r="NC11">
        <v>1</v>
      </c>
      <c r="ND11">
        <v>2</v>
      </c>
      <c r="NE11">
        <v>1</v>
      </c>
      <c r="NF11">
        <v>1</v>
      </c>
      <c r="NG11">
        <v>2</v>
      </c>
      <c r="NH11">
        <v>1</v>
      </c>
      <c r="NI11">
        <v>4</v>
      </c>
      <c r="NJ11">
        <v>8</v>
      </c>
      <c r="NK11">
        <v>4</v>
      </c>
      <c r="NM11">
        <v>26</v>
      </c>
      <c r="NN11">
        <v>1</v>
      </c>
      <c r="NP11">
        <v>10</v>
      </c>
      <c r="NU11">
        <v>1</v>
      </c>
      <c r="NV11">
        <v>6</v>
      </c>
      <c r="NW11">
        <v>2</v>
      </c>
      <c r="NX11">
        <v>2</v>
      </c>
      <c r="NZ11">
        <v>2</v>
      </c>
      <c r="OA11">
        <v>60</v>
      </c>
      <c r="OB11">
        <v>5</v>
      </c>
      <c r="OC11">
        <v>15</v>
      </c>
      <c r="OD11">
        <v>2</v>
      </c>
      <c r="OE11">
        <v>1</v>
      </c>
      <c r="OF11">
        <v>4</v>
      </c>
      <c r="OG11">
        <v>1</v>
      </c>
      <c r="OH11">
        <v>2</v>
      </c>
      <c r="OJ11">
        <v>2</v>
      </c>
      <c r="OK11">
        <v>2</v>
      </c>
      <c r="OM11">
        <v>1</v>
      </c>
      <c r="ON11">
        <v>3</v>
      </c>
      <c r="OO11">
        <v>2</v>
      </c>
      <c r="OQ11">
        <v>1</v>
      </c>
      <c r="OR11">
        <v>2</v>
      </c>
      <c r="OS11">
        <v>1</v>
      </c>
      <c r="OT11">
        <v>90</v>
      </c>
      <c r="OU11">
        <v>4</v>
      </c>
      <c r="OV11">
        <v>1</v>
      </c>
      <c r="OW11">
        <v>30</v>
      </c>
      <c r="OX11">
        <v>2</v>
      </c>
      <c r="OY11">
        <v>1</v>
      </c>
      <c r="OZ11">
        <v>1</v>
      </c>
      <c r="PA11">
        <v>1</v>
      </c>
      <c r="PB11">
        <v>2</v>
      </c>
      <c r="PC11">
        <v>1</v>
      </c>
      <c r="PD11">
        <v>2</v>
      </c>
      <c r="PE11">
        <v>1</v>
      </c>
      <c r="PF11">
        <v>2</v>
      </c>
      <c r="PG11">
        <v>100</v>
      </c>
      <c r="PH11">
        <v>10</v>
      </c>
      <c r="PJ11">
        <v>1</v>
      </c>
      <c r="PL11">
        <v>5</v>
      </c>
      <c r="PN11">
        <v>2</v>
      </c>
      <c r="PO11">
        <v>2</v>
      </c>
      <c r="PP11">
        <v>2</v>
      </c>
      <c r="PQ11">
        <v>1</v>
      </c>
      <c r="PR11">
        <v>2</v>
      </c>
      <c r="PS11">
        <v>2</v>
      </c>
      <c r="PT11">
        <v>2</v>
      </c>
      <c r="PU11">
        <v>2</v>
      </c>
      <c r="PV11">
        <v>4</v>
      </c>
      <c r="PW11">
        <v>1</v>
      </c>
      <c r="PX11">
        <v>2</v>
      </c>
      <c r="PY11">
        <v>1</v>
      </c>
      <c r="PZ11">
        <v>2</v>
      </c>
      <c r="QA11">
        <v>2</v>
      </c>
      <c r="QB11">
        <v>1</v>
      </c>
      <c r="QC11">
        <v>50</v>
      </c>
      <c r="QD11">
        <v>0</v>
      </c>
      <c r="QE11">
        <v>0</v>
      </c>
      <c r="QF11">
        <v>0</v>
      </c>
      <c r="QG11">
        <v>0</v>
      </c>
      <c r="QH11">
        <v>0</v>
      </c>
      <c r="QI11">
        <v>0</v>
      </c>
      <c r="QJ11">
        <v>0</v>
      </c>
      <c r="QK11">
        <v>0</v>
      </c>
      <c r="QL11">
        <v>0</v>
      </c>
      <c r="QM11">
        <v>0</v>
      </c>
      <c r="QN11">
        <v>0</v>
      </c>
      <c r="QO11">
        <v>0</v>
      </c>
      <c r="QP11">
        <v>0</v>
      </c>
      <c r="QQ11">
        <v>0</v>
      </c>
      <c r="QR11">
        <v>0</v>
      </c>
      <c r="QS11">
        <v>0</v>
      </c>
      <c r="QT11">
        <v>0</v>
      </c>
      <c r="QU11">
        <v>9</v>
      </c>
      <c r="QV11">
        <v>0</v>
      </c>
      <c r="QW11">
        <v>0</v>
      </c>
      <c r="QX11">
        <v>9</v>
      </c>
      <c r="QY11">
        <v>9</v>
      </c>
      <c r="QZ11">
        <v>9</v>
      </c>
      <c r="RA11">
        <v>9</v>
      </c>
      <c r="RB11">
        <v>9</v>
      </c>
      <c r="RC11">
        <v>9</v>
      </c>
      <c r="RD11">
        <v>9</v>
      </c>
      <c r="RE11">
        <v>9</v>
      </c>
      <c r="RF11">
        <v>9</v>
      </c>
      <c r="RG11">
        <v>9</v>
      </c>
      <c r="RH11">
        <v>9</v>
      </c>
      <c r="RI11">
        <v>9</v>
      </c>
      <c r="RJ11">
        <v>9</v>
      </c>
      <c r="RK11">
        <v>9</v>
      </c>
      <c r="RL11">
        <v>9</v>
      </c>
      <c r="RM11">
        <v>9</v>
      </c>
      <c r="RN11">
        <v>9</v>
      </c>
      <c r="RO11">
        <v>0</v>
      </c>
      <c r="RP11">
        <v>0</v>
      </c>
      <c r="RQ11">
        <v>0</v>
      </c>
      <c r="RR11">
        <v>9</v>
      </c>
      <c r="RS11">
        <v>9</v>
      </c>
      <c r="RT11">
        <v>9</v>
      </c>
      <c r="RU11">
        <v>9</v>
      </c>
      <c r="RV11">
        <v>9</v>
      </c>
      <c r="RW11">
        <v>9</v>
      </c>
      <c r="RX11">
        <v>9</v>
      </c>
      <c r="RY11">
        <v>0</v>
      </c>
      <c r="RZ11">
        <v>9</v>
      </c>
      <c r="SA11">
        <v>9</v>
      </c>
      <c r="SB11">
        <v>9</v>
      </c>
      <c r="SC11">
        <v>9</v>
      </c>
      <c r="SD11">
        <v>9</v>
      </c>
      <c r="SE11">
        <v>9</v>
      </c>
      <c r="SF11">
        <v>9</v>
      </c>
      <c r="SG11">
        <v>9</v>
      </c>
      <c r="SH11">
        <v>0</v>
      </c>
      <c r="SI11">
        <v>0</v>
      </c>
      <c r="SJ11">
        <v>0</v>
      </c>
      <c r="SK11">
        <v>0</v>
      </c>
      <c r="SL11">
        <v>0</v>
      </c>
      <c r="SM11">
        <v>0</v>
      </c>
      <c r="SN11">
        <v>0</v>
      </c>
      <c r="SO11">
        <v>0</v>
      </c>
      <c r="SP11">
        <v>9</v>
      </c>
      <c r="SQ11">
        <v>9</v>
      </c>
      <c r="SR11">
        <v>9</v>
      </c>
      <c r="SS11">
        <v>0</v>
      </c>
      <c r="ST11">
        <v>9</v>
      </c>
      <c r="SU11">
        <v>9</v>
      </c>
      <c r="SV11">
        <v>0</v>
      </c>
      <c r="SW11">
        <v>0</v>
      </c>
      <c r="SX11">
        <v>0</v>
      </c>
      <c r="SY11">
        <v>0</v>
      </c>
      <c r="SZ11">
        <v>0</v>
      </c>
      <c r="TA11">
        <v>0</v>
      </c>
      <c r="TB11">
        <v>0</v>
      </c>
      <c r="TC11">
        <v>0</v>
      </c>
      <c r="TD11">
        <v>0</v>
      </c>
      <c r="TE11">
        <v>0</v>
      </c>
      <c r="TF11">
        <v>0</v>
      </c>
      <c r="TG11">
        <v>0</v>
      </c>
      <c r="TH11">
        <v>0</v>
      </c>
      <c r="TI11">
        <v>0</v>
      </c>
      <c r="TJ11">
        <v>0</v>
      </c>
      <c r="TK11">
        <v>0</v>
      </c>
      <c r="TL11">
        <v>0</v>
      </c>
      <c r="TM11">
        <v>0</v>
      </c>
      <c r="TN11">
        <v>0</v>
      </c>
      <c r="TO11">
        <v>0</v>
      </c>
      <c r="TP11">
        <v>0</v>
      </c>
      <c r="TQ11">
        <v>0</v>
      </c>
      <c r="TR11">
        <v>0</v>
      </c>
      <c r="TS11">
        <v>0</v>
      </c>
      <c r="TT11">
        <v>0</v>
      </c>
      <c r="TU11">
        <v>0</v>
      </c>
      <c r="TV11">
        <v>0</v>
      </c>
      <c r="TW11">
        <v>0</v>
      </c>
      <c r="TX11">
        <v>0</v>
      </c>
      <c r="TY11">
        <v>9</v>
      </c>
      <c r="TZ11">
        <v>9</v>
      </c>
      <c r="UA11">
        <v>9</v>
      </c>
      <c r="UB11">
        <v>9</v>
      </c>
      <c r="UC11">
        <v>9</v>
      </c>
      <c r="UD11">
        <v>9</v>
      </c>
      <c r="UE11">
        <v>9</v>
      </c>
      <c r="UF11">
        <v>0</v>
      </c>
      <c r="UG11">
        <v>0</v>
      </c>
      <c r="UH11">
        <v>0</v>
      </c>
      <c r="UI11">
        <v>9</v>
      </c>
      <c r="UJ11">
        <v>9</v>
      </c>
      <c r="UK11">
        <v>9</v>
      </c>
      <c r="UL11">
        <v>9</v>
      </c>
      <c r="UM11">
        <v>9</v>
      </c>
      <c r="UN11">
        <v>9</v>
      </c>
      <c r="UO11">
        <v>9</v>
      </c>
      <c r="UP11">
        <v>0</v>
      </c>
      <c r="UQ11">
        <v>9</v>
      </c>
      <c r="UR11">
        <v>0</v>
      </c>
      <c r="US11">
        <v>0</v>
      </c>
      <c r="UT11">
        <v>0</v>
      </c>
      <c r="UU11">
        <v>0</v>
      </c>
      <c r="UV11">
        <v>0</v>
      </c>
      <c r="UW11">
        <v>0</v>
      </c>
      <c r="UX11">
        <v>0</v>
      </c>
      <c r="UY11">
        <v>9</v>
      </c>
      <c r="UZ11">
        <v>9</v>
      </c>
      <c r="VA11">
        <v>0</v>
      </c>
      <c r="VB11">
        <v>9</v>
      </c>
      <c r="VC11">
        <v>9</v>
      </c>
      <c r="VD11">
        <v>9</v>
      </c>
      <c r="VE11">
        <v>9</v>
      </c>
      <c r="VF11">
        <v>0</v>
      </c>
      <c r="VG11">
        <v>9</v>
      </c>
      <c r="VH11">
        <v>9</v>
      </c>
      <c r="VI11">
        <v>9</v>
      </c>
      <c r="VJ11">
        <v>9</v>
      </c>
      <c r="VK11">
        <v>9</v>
      </c>
      <c r="VL11">
        <v>9</v>
      </c>
      <c r="VM11">
        <v>9</v>
      </c>
      <c r="VN11">
        <v>0</v>
      </c>
      <c r="VO11">
        <v>0</v>
      </c>
      <c r="VP11">
        <v>0</v>
      </c>
      <c r="VQ11">
        <v>0</v>
      </c>
      <c r="VR11">
        <v>0</v>
      </c>
      <c r="VS11">
        <v>0</v>
      </c>
      <c r="VT11">
        <v>0</v>
      </c>
      <c r="VU11">
        <v>9</v>
      </c>
      <c r="VV11">
        <v>9</v>
      </c>
      <c r="VW11">
        <v>9</v>
      </c>
      <c r="VX11">
        <v>9</v>
      </c>
      <c r="VY11">
        <v>9</v>
      </c>
      <c r="VZ11">
        <v>9</v>
      </c>
      <c r="WA11">
        <v>9</v>
      </c>
      <c r="WB11">
        <v>9</v>
      </c>
      <c r="WC11">
        <v>9</v>
      </c>
      <c r="WD11">
        <v>9</v>
      </c>
      <c r="WE11">
        <v>9</v>
      </c>
      <c r="WF11">
        <v>9</v>
      </c>
      <c r="WG11">
        <v>9</v>
      </c>
      <c r="WH11">
        <v>9</v>
      </c>
      <c r="WI11">
        <v>9</v>
      </c>
      <c r="WJ11">
        <v>9</v>
      </c>
      <c r="WK11">
        <v>9</v>
      </c>
      <c r="WL11">
        <v>9</v>
      </c>
      <c r="WM11">
        <v>9</v>
      </c>
      <c r="WN11">
        <v>9</v>
      </c>
      <c r="WO11">
        <v>9</v>
      </c>
      <c r="WP11">
        <v>9</v>
      </c>
      <c r="WQ11">
        <v>9</v>
      </c>
      <c r="WR11">
        <v>9</v>
      </c>
      <c r="WS11">
        <v>0</v>
      </c>
      <c r="WT11">
        <v>0</v>
      </c>
      <c r="WU11">
        <v>0</v>
      </c>
      <c r="WV11">
        <v>0</v>
      </c>
      <c r="WW11">
        <v>0</v>
      </c>
      <c r="WX11">
        <v>0</v>
      </c>
      <c r="WY11">
        <v>0</v>
      </c>
      <c r="WZ11">
        <v>0</v>
      </c>
      <c r="XA11">
        <v>0</v>
      </c>
      <c r="XB11">
        <v>9</v>
      </c>
      <c r="XC11">
        <v>9</v>
      </c>
      <c r="XD11">
        <v>9</v>
      </c>
      <c r="XE11">
        <v>9</v>
      </c>
      <c r="XF11">
        <v>9</v>
      </c>
      <c r="XG11">
        <v>0</v>
      </c>
      <c r="XH11">
        <v>0</v>
      </c>
      <c r="XI11">
        <v>0</v>
      </c>
      <c r="XJ11">
        <v>0</v>
      </c>
      <c r="XK11">
        <v>0</v>
      </c>
      <c r="XL11">
        <v>0</v>
      </c>
      <c r="XM11">
        <v>0</v>
      </c>
      <c r="XN11">
        <v>0</v>
      </c>
      <c r="XO11">
        <v>0</v>
      </c>
      <c r="XP11">
        <v>9</v>
      </c>
      <c r="XQ11">
        <v>9</v>
      </c>
      <c r="XR11">
        <v>0</v>
      </c>
      <c r="XS11">
        <v>9</v>
      </c>
      <c r="XT11">
        <v>9</v>
      </c>
      <c r="XU11">
        <v>9</v>
      </c>
      <c r="XV11">
        <v>9</v>
      </c>
      <c r="XW11">
        <v>9</v>
      </c>
      <c r="XX11">
        <v>0</v>
      </c>
      <c r="XY11">
        <v>9</v>
      </c>
      <c r="XZ11">
        <v>9</v>
      </c>
      <c r="YA11">
        <v>0</v>
      </c>
      <c r="YB11">
        <v>0</v>
      </c>
      <c r="YC11">
        <v>0</v>
      </c>
      <c r="YD11">
        <v>9</v>
      </c>
      <c r="YE11">
        <v>0</v>
      </c>
      <c r="YF11">
        <v>0</v>
      </c>
      <c r="YG11">
        <v>0</v>
      </c>
      <c r="YH11">
        <v>0</v>
      </c>
      <c r="YI11">
        <v>0</v>
      </c>
      <c r="YJ11">
        <v>0</v>
      </c>
      <c r="YK11">
        <v>0</v>
      </c>
      <c r="YL11">
        <v>9</v>
      </c>
      <c r="YM11">
        <v>9</v>
      </c>
      <c r="YN11">
        <v>9</v>
      </c>
      <c r="YO11">
        <v>9</v>
      </c>
      <c r="YP11">
        <v>9</v>
      </c>
      <c r="YQ11">
        <v>9</v>
      </c>
      <c r="YR11">
        <v>9</v>
      </c>
      <c r="YS11">
        <v>9</v>
      </c>
      <c r="YT11">
        <v>9</v>
      </c>
      <c r="YU11">
        <v>9</v>
      </c>
      <c r="YV11">
        <v>9</v>
      </c>
      <c r="YW11">
        <v>9</v>
      </c>
      <c r="YX11">
        <v>9</v>
      </c>
      <c r="YY11">
        <v>9</v>
      </c>
      <c r="YZ11">
        <v>9</v>
      </c>
      <c r="ZA11">
        <v>9</v>
      </c>
      <c r="ZB11">
        <v>0</v>
      </c>
      <c r="ZC11">
        <v>0</v>
      </c>
      <c r="ZD11">
        <v>0</v>
      </c>
      <c r="ZE11">
        <v>0</v>
      </c>
      <c r="ZF11">
        <v>0</v>
      </c>
      <c r="ZG11">
        <v>0</v>
      </c>
      <c r="ZH11">
        <v>0</v>
      </c>
      <c r="ZI11">
        <v>0</v>
      </c>
      <c r="ZJ11">
        <v>0</v>
      </c>
      <c r="ZK11">
        <v>0</v>
      </c>
      <c r="ZL11">
        <v>0</v>
      </c>
      <c r="ZM11">
        <v>0</v>
      </c>
      <c r="ZN11">
        <v>0</v>
      </c>
      <c r="ZO11">
        <v>0</v>
      </c>
      <c r="ZP11">
        <v>0</v>
      </c>
      <c r="ZQ11">
        <v>0</v>
      </c>
      <c r="ZR11">
        <v>0</v>
      </c>
      <c r="ZS11">
        <v>9</v>
      </c>
      <c r="ZT11">
        <v>9</v>
      </c>
      <c r="ZU11">
        <v>9</v>
      </c>
      <c r="ZV11">
        <v>9</v>
      </c>
      <c r="ZW11">
        <v>9</v>
      </c>
      <c r="ZX11">
        <v>9</v>
      </c>
      <c r="ZY11">
        <v>9</v>
      </c>
      <c r="ZZ11">
        <v>0</v>
      </c>
      <c r="AAA11">
        <v>9</v>
      </c>
      <c r="AAB11">
        <v>9</v>
      </c>
      <c r="AAC11">
        <v>0</v>
      </c>
      <c r="AAD11">
        <v>0</v>
      </c>
      <c r="AAE11">
        <v>0</v>
      </c>
      <c r="AAF11">
        <v>9</v>
      </c>
      <c r="AAG11">
        <v>9</v>
      </c>
      <c r="AAH11">
        <v>9</v>
      </c>
      <c r="AAI11">
        <v>9</v>
      </c>
      <c r="AAJ11">
        <v>9</v>
      </c>
      <c r="AAK11">
        <v>9</v>
      </c>
      <c r="AAL11">
        <v>9</v>
      </c>
      <c r="AAM11">
        <v>0</v>
      </c>
      <c r="AAN11">
        <v>0</v>
      </c>
      <c r="AAO11">
        <v>0</v>
      </c>
      <c r="AAP11">
        <v>9</v>
      </c>
      <c r="AAQ11">
        <v>9</v>
      </c>
      <c r="AAR11">
        <v>9</v>
      </c>
      <c r="AAS11">
        <v>9</v>
      </c>
      <c r="AAT11">
        <v>9</v>
      </c>
      <c r="AAU11">
        <v>9</v>
      </c>
      <c r="AAV11">
        <v>9</v>
      </c>
      <c r="AAW11">
        <v>0</v>
      </c>
      <c r="AAX11">
        <v>0</v>
      </c>
      <c r="AAY11">
        <v>9</v>
      </c>
      <c r="AAZ11">
        <v>9</v>
      </c>
      <c r="ABA11">
        <v>9</v>
      </c>
      <c r="ABB11">
        <v>9</v>
      </c>
      <c r="ABC11">
        <v>9</v>
      </c>
      <c r="ABD11">
        <v>0</v>
      </c>
      <c r="ABE11">
        <v>0</v>
      </c>
      <c r="ABF11">
        <v>0</v>
      </c>
      <c r="ABG11">
        <v>0</v>
      </c>
      <c r="ABH11">
        <v>0</v>
      </c>
      <c r="ABI11">
        <v>0</v>
      </c>
      <c r="ABJ11">
        <v>9</v>
      </c>
      <c r="ABK11">
        <v>9</v>
      </c>
      <c r="ABL11">
        <v>9</v>
      </c>
      <c r="ABM11">
        <v>9</v>
      </c>
      <c r="ABN11">
        <v>9</v>
      </c>
      <c r="ABO11">
        <v>9</v>
      </c>
      <c r="ABP11">
        <v>9</v>
      </c>
      <c r="ABQ11">
        <v>0</v>
      </c>
      <c r="ABR11">
        <v>9</v>
      </c>
      <c r="ABS11">
        <v>9</v>
      </c>
      <c r="ABT11">
        <v>9</v>
      </c>
      <c r="ABU11">
        <v>9</v>
      </c>
      <c r="ABV11">
        <v>9</v>
      </c>
      <c r="ABW11">
        <v>9</v>
      </c>
      <c r="ABX11">
        <v>9</v>
      </c>
      <c r="ABY11">
        <v>0</v>
      </c>
      <c r="ABZ11">
        <v>9</v>
      </c>
      <c r="ACA11">
        <v>9</v>
      </c>
      <c r="ACB11">
        <v>9</v>
      </c>
      <c r="ACC11">
        <v>9</v>
      </c>
      <c r="ACD11">
        <v>9</v>
      </c>
      <c r="ACE11">
        <v>9</v>
      </c>
      <c r="ACF11">
        <v>9</v>
      </c>
      <c r="ACG11">
        <v>9</v>
      </c>
      <c r="ACH11">
        <v>9</v>
      </c>
      <c r="ACI11">
        <v>0</v>
      </c>
      <c r="ACJ11">
        <v>0</v>
      </c>
      <c r="ACK11">
        <v>9</v>
      </c>
      <c r="ACL11">
        <v>9</v>
      </c>
      <c r="ACM11">
        <v>9</v>
      </c>
      <c r="ACN11">
        <v>0</v>
      </c>
      <c r="ACO11">
        <v>0</v>
      </c>
      <c r="ACP11">
        <v>0</v>
      </c>
      <c r="ACQ11">
        <v>0</v>
      </c>
      <c r="ACR11">
        <v>0</v>
      </c>
      <c r="ACS11">
        <v>0</v>
      </c>
      <c r="ACT11">
        <v>0</v>
      </c>
      <c r="ACU11">
        <v>0</v>
      </c>
      <c r="ACV11">
        <v>0</v>
      </c>
      <c r="ACW11">
        <v>0</v>
      </c>
      <c r="ACX11">
        <v>0</v>
      </c>
      <c r="ACY11">
        <v>0</v>
      </c>
      <c r="ACZ11">
        <v>0</v>
      </c>
      <c r="ADA11">
        <v>9</v>
      </c>
      <c r="ADB11">
        <v>0</v>
      </c>
      <c r="ADC11">
        <v>0</v>
      </c>
      <c r="ADD11">
        <v>9</v>
      </c>
      <c r="ADE11">
        <v>0</v>
      </c>
      <c r="ADF11">
        <v>9</v>
      </c>
      <c r="ADG11">
        <v>9</v>
      </c>
      <c r="ADH11">
        <v>9</v>
      </c>
      <c r="ADI11">
        <v>9</v>
      </c>
      <c r="ADJ11">
        <v>0</v>
      </c>
      <c r="ADK11">
        <v>0</v>
      </c>
      <c r="ADL11">
        <v>0</v>
      </c>
      <c r="ADM11">
        <v>0</v>
      </c>
      <c r="ADN11">
        <v>9</v>
      </c>
      <c r="ADO11">
        <v>0</v>
      </c>
      <c r="ADP11">
        <v>0</v>
      </c>
      <c r="ADQ11">
        <v>0</v>
      </c>
      <c r="ADR11">
        <v>0</v>
      </c>
      <c r="ADS11">
        <v>0</v>
      </c>
      <c r="ADT11">
        <v>0</v>
      </c>
      <c r="ADU11">
        <v>0</v>
      </c>
      <c r="ADV11">
        <v>0</v>
      </c>
      <c r="ADW11">
        <v>0</v>
      </c>
      <c r="ADX11">
        <v>9</v>
      </c>
      <c r="ADY11">
        <v>0</v>
      </c>
      <c r="ADZ11">
        <v>0</v>
      </c>
      <c r="AEA11">
        <v>9</v>
      </c>
      <c r="AEB11">
        <v>0</v>
      </c>
      <c r="AEC11">
        <v>0</v>
      </c>
      <c r="AED11">
        <v>0</v>
      </c>
      <c r="AEE11">
        <v>9</v>
      </c>
      <c r="AEF11">
        <v>0</v>
      </c>
      <c r="AEG11">
        <v>0</v>
      </c>
      <c r="AEH11">
        <v>0</v>
      </c>
      <c r="AEI11">
        <v>0</v>
      </c>
      <c r="AEJ11">
        <v>0</v>
      </c>
      <c r="AEK11">
        <v>0</v>
      </c>
      <c r="AEL11">
        <v>0</v>
      </c>
      <c r="AEM11">
        <v>0</v>
      </c>
      <c r="AEN11">
        <v>0</v>
      </c>
      <c r="AEO11">
        <v>0</v>
      </c>
      <c r="AEP11">
        <v>0</v>
      </c>
      <c r="AEQ11">
        <v>0</v>
      </c>
      <c r="AER11">
        <v>0</v>
      </c>
      <c r="AES11">
        <v>0</v>
      </c>
      <c r="AET11">
        <v>0</v>
      </c>
      <c r="AEU11">
        <v>0</v>
      </c>
      <c r="AEV11">
        <v>0</v>
      </c>
      <c r="AEW11">
        <v>0</v>
      </c>
      <c r="AEX11">
        <v>9</v>
      </c>
      <c r="AEY11">
        <v>0</v>
      </c>
      <c r="AEZ11">
        <v>9</v>
      </c>
      <c r="AFA11">
        <v>0</v>
      </c>
      <c r="AFB11">
        <v>9</v>
      </c>
      <c r="AFC11">
        <v>0</v>
      </c>
      <c r="AFD11">
        <v>0</v>
      </c>
      <c r="AFE11">
        <v>0</v>
      </c>
      <c r="AFF11">
        <v>0</v>
      </c>
      <c r="AFG11">
        <v>0</v>
      </c>
      <c r="AFH11">
        <v>0</v>
      </c>
      <c r="AFI11">
        <v>0</v>
      </c>
      <c r="AFJ11">
        <v>0</v>
      </c>
      <c r="AFK11">
        <v>0</v>
      </c>
      <c r="AFL11">
        <v>0</v>
      </c>
      <c r="AFM11">
        <v>0</v>
      </c>
      <c r="AFN11">
        <v>0</v>
      </c>
      <c r="AFO11">
        <v>0</v>
      </c>
      <c r="AFP11">
        <v>0</v>
      </c>
      <c r="AFQ11">
        <v>0</v>
      </c>
      <c r="AFR11">
        <v>0</v>
      </c>
      <c r="AFS11">
        <v>362.06989684000001</v>
      </c>
      <c r="AFT11">
        <v>362.06989684000001</v>
      </c>
      <c r="AFU11">
        <v>362.06989684000001</v>
      </c>
      <c r="AFV11">
        <v>362.06989684000001</v>
      </c>
      <c r="AFW11">
        <v>362.06989684000001</v>
      </c>
      <c r="AFX11">
        <v>362.06989684000001</v>
      </c>
      <c r="AFY11">
        <v>362.06989684000001</v>
      </c>
      <c r="AFZ11">
        <v>362.24551415000002</v>
      </c>
      <c r="AGA11">
        <v>359.01792033999999</v>
      </c>
      <c r="AGB11">
        <v>363.79645887999999</v>
      </c>
      <c r="AGC11">
        <v>358.65203773000002</v>
      </c>
      <c r="AGD11">
        <v>362.06989684000001</v>
      </c>
      <c r="AGE11">
        <v>362.06989684000001</v>
      </c>
      <c r="AGF11">
        <v>358.89752167</v>
      </c>
      <c r="AGG11">
        <v>362.12162475000002</v>
      </c>
      <c r="AGH11">
        <v>358.90344863000001</v>
      </c>
      <c r="AGI11">
        <v>364.85759882000002</v>
      </c>
      <c r="AGJ11">
        <v>364.78085856000001</v>
      </c>
      <c r="AGK11">
        <v>359.85354792999999</v>
      </c>
      <c r="AGL11">
        <v>362.19590242999999</v>
      </c>
      <c r="AGM11">
        <v>361.42710722999999</v>
      </c>
      <c r="AGN11">
        <v>362.45582091</v>
      </c>
      <c r="AGO11">
        <v>362.45582091</v>
      </c>
      <c r="AGP11">
        <v>362.91284594000001</v>
      </c>
      <c r="AGQ11">
        <v>363.72186871000002</v>
      </c>
      <c r="AGR11">
        <v>363.39804597</v>
      </c>
      <c r="AGS11">
        <v>359.39956407</v>
      </c>
      <c r="AGT11">
        <v>362.52726660000002</v>
      </c>
      <c r="AGU11">
        <v>360.34995178999998</v>
      </c>
      <c r="AGV11">
        <v>365.49840647000002</v>
      </c>
      <c r="AGW11">
        <v>359.60069025000001</v>
      </c>
      <c r="AGX11">
        <v>361.94419126999998</v>
      </c>
      <c r="AGY11">
        <v>361.18049374999998</v>
      </c>
      <c r="AGZ11">
        <v>362.06989684000001</v>
      </c>
      <c r="AHA11">
        <v>362.06989684000001</v>
      </c>
      <c r="AHB11">
        <v>362.06989684000001</v>
      </c>
      <c r="AHC11">
        <v>362.06989684000001</v>
      </c>
      <c r="AHD11">
        <v>362.06989684000001</v>
      </c>
      <c r="AHE11">
        <v>362.06989684000001</v>
      </c>
      <c r="AHF11">
        <v>362.06989684000001</v>
      </c>
      <c r="AHG11">
        <v>541.90337234000003</v>
      </c>
      <c r="AHH11">
        <v>0</v>
      </c>
      <c r="AHI11">
        <v>361.68788924</v>
      </c>
      <c r="AHJ11">
        <v>361.68788924</v>
      </c>
      <c r="AHK11">
        <v>364.24994163999997</v>
      </c>
      <c r="AHL11">
        <v>357.66466523999998</v>
      </c>
      <c r="AHM11">
        <v>366.58543304</v>
      </c>
      <c r="AHN11">
        <v>360.32963294000001</v>
      </c>
      <c r="AHO11">
        <v>360.14440038999999</v>
      </c>
      <c r="AHP11">
        <v>363.40435335000001</v>
      </c>
      <c r="AHQ11">
        <v>362.06989684000001</v>
      </c>
      <c r="AHR11">
        <v>362.06989684000001</v>
      </c>
      <c r="AHS11">
        <v>362.06989684000001</v>
      </c>
      <c r="AHT11">
        <v>362.06989684000001</v>
      </c>
      <c r="AHU11">
        <v>362.06989684000001</v>
      </c>
      <c r="AHV11">
        <v>362.06989684000001</v>
      </c>
      <c r="AHW11">
        <v>362.06989684000001</v>
      </c>
      <c r="AHX11">
        <v>362.06989684000001</v>
      </c>
      <c r="AHY11">
        <v>362.06989684000001</v>
      </c>
      <c r="AHZ11">
        <v>362.06989684000001</v>
      </c>
      <c r="AIA11">
        <v>363.85820804999997</v>
      </c>
      <c r="AIB11">
        <v>365.86415665999999</v>
      </c>
      <c r="AIC11">
        <v>362.06989684000001</v>
      </c>
      <c r="AID11">
        <v>362.06989684000001</v>
      </c>
      <c r="AIE11">
        <v>362.06989684000001</v>
      </c>
      <c r="AIF11">
        <v>362.06989684000001</v>
      </c>
      <c r="AIG11">
        <v>365.73989180000001</v>
      </c>
      <c r="AIH11">
        <v>360.42460433999997</v>
      </c>
      <c r="AII11">
        <v>362.06989684000001</v>
      </c>
      <c r="AIJ11">
        <v>362.06989684000001</v>
      </c>
      <c r="AIK11">
        <v>362.06989684000001</v>
      </c>
      <c r="AIL11">
        <v>362.06989684000001</v>
      </c>
      <c r="AIM11">
        <v>362.06989684000001</v>
      </c>
      <c r="AIN11">
        <v>362.62067879</v>
      </c>
      <c r="AIO11">
        <v>361.48424792999998</v>
      </c>
      <c r="AIP11">
        <v>364.78085856000001</v>
      </c>
      <c r="AIQ11">
        <v>361.65079078999997</v>
      </c>
      <c r="AIR11">
        <v>362.12162475000002</v>
      </c>
      <c r="AIS11">
        <v>361.57055881999997</v>
      </c>
      <c r="AIT11">
        <v>362.06989684000001</v>
      </c>
      <c r="AIU11">
        <v>362.06989684000001</v>
      </c>
      <c r="AIV11">
        <v>362.06989684000001</v>
      </c>
      <c r="AIW11">
        <v>362.06989684000001</v>
      </c>
      <c r="AIX11">
        <v>362.06989684000001</v>
      </c>
      <c r="AIY11">
        <v>362.06989684000001</v>
      </c>
      <c r="AIZ11">
        <v>362.06989684000001</v>
      </c>
      <c r="AJA11">
        <v>362.06989684000001</v>
      </c>
      <c r="AJB11">
        <v>362.06989684000001</v>
      </c>
      <c r="AJC11">
        <v>362.06989684000001</v>
      </c>
      <c r="AJD11">
        <v>361.55733042000003</v>
      </c>
      <c r="AJE11">
        <v>362.06989684000001</v>
      </c>
      <c r="AJF11">
        <v>362.06989684000001</v>
      </c>
      <c r="AJG11">
        <v>362.06989684000001</v>
      </c>
      <c r="AJH11">
        <v>362.06989684000001</v>
      </c>
      <c r="AJI11">
        <v>362.06989684000001</v>
      </c>
      <c r="AJJ11">
        <v>362.06989684000001</v>
      </c>
      <c r="AJK11">
        <v>362.06989684000001</v>
      </c>
      <c r="AJL11">
        <v>358.87449724999999</v>
      </c>
      <c r="AJM11">
        <v>362.06989684000001</v>
      </c>
      <c r="AJN11">
        <v>362.06989684000001</v>
      </c>
      <c r="AJO11">
        <v>357.93128078000001</v>
      </c>
      <c r="AJP11">
        <v>362.84572197</v>
      </c>
      <c r="AJQ11">
        <v>362.06989684000001</v>
      </c>
      <c r="AJR11">
        <v>362.06989684000001</v>
      </c>
      <c r="AJS11">
        <v>362.06989684000001</v>
      </c>
      <c r="AJT11">
        <v>361.30973877000002</v>
      </c>
      <c r="AJU11">
        <v>361.55733042000003</v>
      </c>
      <c r="AJV11">
        <v>361.30973877000002</v>
      </c>
      <c r="AJW11">
        <v>353.07253631999998</v>
      </c>
      <c r="AJX11">
        <v>362.06989684000001</v>
      </c>
      <c r="AJY11">
        <v>364.83188629</v>
      </c>
      <c r="AJZ11">
        <v>362.06989684000001</v>
      </c>
      <c r="AKA11">
        <v>362.06989684000001</v>
      </c>
      <c r="AKB11">
        <v>362.06989684000001</v>
      </c>
      <c r="AKC11">
        <v>362.06989684000001</v>
      </c>
      <c r="AKD11">
        <v>362.06989684000001</v>
      </c>
      <c r="AKE11">
        <v>362.06989684000001</v>
      </c>
      <c r="AKF11">
        <v>362.06989684000001</v>
      </c>
      <c r="AKG11">
        <v>362.06989684000001</v>
      </c>
      <c r="AKH11">
        <v>362.06989684000001</v>
      </c>
      <c r="AKI11">
        <v>362.06989684000001</v>
      </c>
      <c r="AKJ11">
        <v>362.06989684000001</v>
      </c>
      <c r="AKK11">
        <v>362.06989684000001</v>
      </c>
      <c r="AKL11">
        <v>362.06989684000001</v>
      </c>
      <c r="AKM11">
        <v>362.06989684000001</v>
      </c>
      <c r="AKN11">
        <v>362.06989684000001</v>
      </c>
      <c r="AKO11">
        <v>362.06989684000001</v>
      </c>
      <c r="AKP11">
        <v>362.06989684000001</v>
      </c>
      <c r="AKQ11">
        <v>362.06989684000001</v>
      </c>
      <c r="AKR11">
        <v>362.06989684000001</v>
      </c>
      <c r="AKS11">
        <v>362.06989684000001</v>
      </c>
      <c r="AKT11">
        <v>362.06989684000001</v>
      </c>
      <c r="AKU11">
        <v>362.06989684000001</v>
      </c>
      <c r="AKV11">
        <v>362.06989684000001</v>
      </c>
      <c r="AKW11">
        <v>362.06989684000001</v>
      </c>
      <c r="AKX11">
        <v>362.06989684000001</v>
      </c>
      <c r="AKY11">
        <v>362.06989684000001</v>
      </c>
      <c r="AKZ11">
        <v>362.06989684000001</v>
      </c>
      <c r="ALA11">
        <v>362.06989684000001</v>
      </c>
      <c r="ALB11">
        <v>362.06989684000001</v>
      </c>
      <c r="ALC11">
        <v>362.06989684000001</v>
      </c>
      <c r="ALD11">
        <v>362.06989684000001</v>
      </c>
      <c r="ALE11">
        <v>362.06989684000001</v>
      </c>
      <c r="ALF11">
        <v>362.06989684000001</v>
      </c>
      <c r="ALG11">
        <v>362.06989684000001</v>
      </c>
      <c r="ALH11">
        <v>362.06989684000001</v>
      </c>
      <c r="ALI11">
        <v>362.06989684000001</v>
      </c>
      <c r="ALJ11">
        <v>362.06989684000001</v>
      </c>
      <c r="ALK11">
        <v>362.06989684000001</v>
      </c>
      <c r="ALL11">
        <v>362.06989684000001</v>
      </c>
      <c r="ALM11">
        <v>362.06989684000001</v>
      </c>
      <c r="ALN11">
        <v>362.06989684000001</v>
      </c>
      <c r="ALO11">
        <v>362.06989684000001</v>
      </c>
      <c r="ALP11">
        <v>362.06989684000001</v>
      </c>
      <c r="ALQ11">
        <v>362.06989684000001</v>
      </c>
      <c r="ALR11">
        <v>362.06989684000001</v>
      </c>
      <c r="ALS11">
        <v>362.06989684000001</v>
      </c>
      <c r="ALT11">
        <v>362.06989684000001</v>
      </c>
      <c r="ALU11">
        <v>362.06989684000001</v>
      </c>
      <c r="ALV11">
        <v>362.06989684000001</v>
      </c>
      <c r="ALW11">
        <v>362.06989684000001</v>
      </c>
      <c r="ALX11">
        <v>362.06989684000001</v>
      </c>
      <c r="ALY11">
        <v>362.06989684000001</v>
      </c>
      <c r="ALZ11">
        <v>362.06989684000001</v>
      </c>
      <c r="AMA11">
        <v>362.06989684000001</v>
      </c>
      <c r="AMB11">
        <v>362.06989684000001</v>
      </c>
      <c r="AMC11">
        <v>362.06989684000001</v>
      </c>
      <c r="AMD11">
        <v>362.06989684000001</v>
      </c>
      <c r="AME11">
        <v>362.06989684000001</v>
      </c>
      <c r="AMF11">
        <v>362.06989684000001</v>
      </c>
      <c r="AMG11">
        <v>362.06989684000001</v>
      </c>
      <c r="AMH11">
        <v>362.06989684000001</v>
      </c>
      <c r="AMI11">
        <v>362.06989684000001</v>
      </c>
      <c r="AMJ11">
        <v>362.06989684000001</v>
      </c>
      <c r="AMK11">
        <v>362.06989684000001</v>
      </c>
      <c r="AML11">
        <v>362.06989684000001</v>
      </c>
      <c r="AMM11">
        <v>362.06989684000001</v>
      </c>
      <c r="AMN11">
        <v>362.06989684000001</v>
      </c>
      <c r="AMO11">
        <v>362.06989684000001</v>
      </c>
      <c r="AMP11">
        <v>362.06989684000001</v>
      </c>
      <c r="AMQ11">
        <v>362.06989684000001</v>
      </c>
      <c r="AMR11">
        <v>362.06989684000001</v>
      </c>
      <c r="AMS11">
        <v>362.06989684000001</v>
      </c>
      <c r="AMT11">
        <v>362.06989684000001</v>
      </c>
      <c r="AMU11">
        <v>362.06989684000001</v>
      </c>
      <c r="AMV11">
        <v>362.06989684000001</v>
      </c>
      <c r="AMW11">
        <v>362.06989684000001</v>
      </c>
      <c r="AMX11">
        <v>362.06989684000001</v>
      </c>
      <c r="AMY11">
        <v>362.06989684000001</v>
      </c>
      <c r="AMZ11">
        <v>362.06989684000001</v>
      </c>
      <c r="ANA11">
        <v>362.06989684000001</v>
      </c>
      <c r="ANB11">
        <v>362.06989684000001</v>
      </c>
      <c r="ANC11">
        <v>362.06989684000001</v>
      </c>
      <c r="AND11">
        <v>362.06989684000001</v>
      </c>
      <c r="ANE11">
        <v>362.06989684000001</v>
      </c>
      <c r="ANF11">
        <v>362.06989684000001</v>
      </c>
      <c r="ANG11">
        <v>362.06989684000001</v>
      </c>
      <c r="ANH11">
        <v>362.06989684000001</v>
      </c>
      <c r="ANI11">
        <v>3112</v>
      </c>
      <c r="ANJ11">
        <v>1747</v>
      </c>
      <c r="ANK11">
        <v>1</v>
      </c>
      <c r="ANL11">
        <v>33075871</v>
      </c>
      <c r="ANM11">
        <v>607286</v>
      </c>
      <c r="ANN11">
        <v>5338214</v>
      </c>
      <c r="ANO11">
        <v>18213986</v>
      </c>
      <c r="ANP11">
        <v>493725</v>
      </c>
      <c r="ANQ11">
        <v>144994</v>
      </c>
      <c r="ANR11">
        <v>14861885</v>
      </c>
      <c r="ANS11">
        <v>113561</v>
      </c>
      <c r="ANT11">
        <v>0</v>
      </c>
      <c r="ANU11">
        <v>0</v>
      </c>
      <c r="ANV11">
        <v>0</v>
      </c>
      <c r="ANW11">
        <v>2</v>
      </c>
      <c r="AOH11">
        <v>0</v>
      </c>
      <c r="AOI11">
        <v>0</v>
      </c>
      <c r="AOJ11">
        <v>0</v>
      </c>
      <c r="AOK11">
        <v>0</v>
      </c>
      <c r="AOL11">
        <v>0</v>
      </c>
      <c r="AOM11">
        <v>0</v>
      </c>
      <c r="AON11">
        <v>0</v>
      </c>
      <c r="AOO11">
        <v>0</v>
      </c>
      <c r="AOP11">
        <v>9</v>
      </c>
      <c r="AOQ11">
        <v>9</v>
      </c>
      <c r="AOR11">
        <v>14773754</v>
      </c>
      <c r="AOS11">
        <v>4044051</v>
      </c>
      <c r="AOT11">
        <v>1197484</v>
      </c>
      <c r="AOU11">
        <v>95516</v>
      </c>
      <c r="AOV11">
        <v>3127075</v>
      </c>
      <c r="AOW11">
        <v>0</v>
      </c>
      <c r="AOX11">
        <v>5807070</v>
      </c>
      <c r="AOY11">
        <v>96757</v>
      </c>
      <c r="AOZ11">
        <v>142823</v>
      </c>
      <c r="APA11">
        <v>3791341</v>
      </c>
      <c r="APB11">
        <v>0</v>
      </c>
      <c r="APC11">
        <v>4044051</v>
      </c>
      <c r="APD11">
        <v>1197484</v>
      </c>
      <c r="APE11">
        <v>7385</v>
      </c>
      <c r="APF11">
        <v>3127075</v>
      </c>
      <c r="APG11">
        <v>0</v>
      </c>
      <c r="APH11">
        <v>5807070</v>
      </c>
      <c r="API11">
        <v>96757</v>
      </c>
      <c r="APJ11">
        <v>142823</v>
      </c>
      <c r="APK11">
        <v>3791341</v>
      </c>
      <c r="APL11">
        <v>14773754</v>
      </c>
      <c r="APM11">
        <v>0</v>
      </c>
      <c r="APN11">
        <v>88131</v>
      </c>
      <c r="APO11">
        <v>0</v>
      </c>
      <c r="APP11">
        <v>0</v>
      </c>
      <c r="APQ11">
        <v>0</v>
      </c>
      <c r="APR11">
        <v>0</v>
      </c>
      <c r="APS11">
        <v>0</v>
      </c>
      <c r="APT11">
        <v>0</v>
      </c>
      <c r="APU11">
        <v>0</v>
      </c>
      <c r="AQA11">
        <v>2</v>
      </c>
    </row>
    <row r="12" spans="1:1119" x14ac:dyDescent="0.25">
      <c r="A12">
        <v>2434</v>
      </c>
      <c r="B12">
        <v>4</v>
      </c>
      <c r="C12">
        <v>8</v>
      </c>
      <c r="D12">
        <v>4</v>
      </c>
      <c r="E12">
        <v>1</v>
      </c>
      <c r="F12">
        <v>335000</v>
      </c>
      <c r="G12">
        <v>8</v>
      </c>
      <c r="H12">
        <v>1</v>
      </c>
      <c r="I12">
        <v>6</v>
      </c>
      <c r="J12">
        <v>2</v>
      </c>
      <c r="K12">
        <v>1</v>
      </c>
      <c r="L12">
        <v>9</v>
      </c>
      <c r="M12">
        <v>4</v>
      </c>
      <c r="N12">
        <v>1</v>
      </c>
      <c r="P12">
        <v>3</v>
      </c>
      <c r="Q12">
        <v>1</v>
      </c>
      <c r="R12">
        <v>15</v>
      </c>
      <c r="S12">
        <v>2</v>
      </c>
      <c r="T12">
        <v>1</v>
      </c>
      <c r="U12">
        <v>8</v>
      </c>
      <c r="V12">
        <v>2</v>
      </c>
      <c r="X12">
        <v>1995</v>
      </c>
      <c r="Y12">
        <v>7</v>
      </c>
      <c r="AA12">
        <v>1</v>
      </c>
      <c r="AB12">
        <v>1</v>
      </c>
      <c r="AC12">
        <v>2</v>
      </c>
      <c r="AD12">
        <v>1</v>
      </c>
      <c r="AE12">
        <v>1</v>
      </c>
      <c r="AF12">
        <v>1</v>
      </c>
      <c r="AG12">
        <v>2</v>
      </c>
      <c r="AH12">
        <v>2</v>
      </c>
      <c r="AI12">
        <v>1</v>
      </c>
      <c r="AJ12">
        <v>2</v>
      </c>
      <c r="AK12">
        <v>2</v>
      </c>
      <c r="AL12">
        <v>1</v>
      </c>
      <c r="AM12">
        <v>2</v>
      </c>
      <c r="AN12">
        <v>1</v>
      </c>
      <c r="AO12">
        <v>2</v>
      </c>
      <c r="AP12">
        <v>2</v>
      </c>
      <c r="AQ12">
        <v>1</v>
      </c>
      <c r="AX12">
        <v>8</v>
      </c>
      <c r="BL12">
        <v>1</v>
      </c>
      <c r="BM12">
        <v>2</v>
      </c>
      <c r="BN12">
        <v>8</v>
      </c>
      <c r="BP12">
        <v>1</v>
      </c>
      <c r="BQ12">
        <v>2</v>
      </c>
      <c r="BR12">
        <v>1</v>
      </c>
      <c r="BS12">
        <v>1</v>
      </c>
      <c r="BT12">
        <v>2</v>
      </c>
      <c r="BU12">
        <v>1</v>
      </c>
      <c r="BV12">
        <v>2</v>
      </c>
      <c r="BX12">
        <v>1</v>
      </c>
      <c r="BY12">
        <v>1</v>
      </c>
      <c r="BZ12">
        <v>2</v>
      </c>
      <c r="CA12">
        <v>2</v>
      </c>
      <c r="CB12">
        <v>2</v>
      </c>
      <c r="CE12">
        <v>2</v>
      </c>
      <c r="CF12">
        <v>2</v>
      </c>
      <c r="CG12">
        <v>12</v>
      </c>
      <c r="CJ12">
        <v>1</v>
      </c>
      <c r="CK12">
        <v>1</v>
      </c>
      <c r="CL12">
        <v>1</v>
      </c>
      <c r="CM12">
        <v>168</v>
      </c>
      <c r="CN12">
        <v>7</v>
      </c>
      <c r="CO12">
        <v>1250</v>
      </c>
      <c r="CP12">
        <v>10</v>
      </c>
      <c r="CQ12">
        <v>1</v>
      </c>
      <c r="CR12">
        <v>1</v>
      </c>
      <c r="CS12">
        <v>1</v>
      </c>
      <c r="CT12">
        <v>1</v>
      </c>
      <c r="CU12">
        <v>1</v>
      </c>
      <c r="CV12">
        <v>2</v>
      </c>
      <c r="CW12">
        <v>1</v>
      </c>
      <c r="CX12">
        <v>1</v>
      </c>
      <c r="CZ12">
        <v>1</v>
      </c>
      <c r="DA12">
        <v>1</v>
      </c>
      <c r="DB12">
        <v>1</v>
      </c>
      <c r="DC12">
        <v>2</v>
      </c>
      <c r="DD12">
        <v>2</v>
      </c>
      <c r="DE12">
        <v>2</v>
      </c>
      <c r="DF12">
        <v>2</v>
      </c>
      <c r="DG12">
        <v>2</v>
      </c>
      <c r="DH12">
        <v>2</v>
      </c>
      <c r="DI12">
        <v>2</v>
      </c>
      <c r="DJ12">
        <v>2</v>
      </c>
      <c r="DK12">
        <v>2</v>
      </c>
      <c r="DL12">
        <v>2</v>
      </c>
      <c r="DM12">
        <v>1</v>
      </c>
      <c r="DN12">
        <v>2</v>
      </c>
      <c r="DV12">
        <v>1</v>
      </c>
      <c r="DW12">
        <v>2</v>
      </c>
      <c r="DX12">
        <v>2</v>
      </c>
      <c r="EF12">
        <v>100</v>
      </c>
      <c r="EH12">
        <v>2</v>
      </c>
      <c r="EI12">
        <v>2</v>
      </c>
      <c r="EJ12">
        <v>1</v>
      </c>
      <c r="EK12">
        <v>2</v>
      </c>
      <c r="EL12">
        <v>2</v>
      </c>
      <c r="EM12">
        <v>1</v>
      </c>
      <c r="EN12">
        <v>2</v>
      </c>
      <c r="EQ12">
        <v>100</v>
      </c>
      <c r="ET12">
        <v>10</v>
      </c>
      <c r="EV12">
        <v>3</v>
      </c>
      <c r="FD12">
        <v>1</v>
      </c>
      <c r="FE12">
        <v>1</v>
      </c>
      <c r="FF12">
        <v>2</v>
      </c>
      <c r="FG12">
        <v>2</v>
      </c>
      <c r="FH12">
        <v>2</v>
      </c>
      <c r="FI12">
        <v>2</v>
      </c>
      <c r="FJ12">
        <v>1</v>
      </c>
      <c r="GB12">
        <v>2</v>
      </c>
      <c r="GC12">
        <v>2</v>
      </c>
      <c r="GD12">
        <v>1</v>
      </c>
      <c r="GE12">
        <v>2</v>
      </c>
      <c r="GF12">
        <v>2</v>
      </c>
      <c r="GG12">
        <v>1</v>
      </c>
      <c r="GH12">
        <v>2</v>
      </c>
      <c r="GL12">
        <v>2</v>
      </c>
      <c r="GM12">
        <v>1</v>
      </c>
      <c r="GN12">
        <v>1</v>
      </c>
      <c r="GO12">
        <v>2</v>
      </c>
      <c r="GP12">
        <v>2</v>
      </c>
      <c r="GQ12">
        <v>2</v>
      </c>
      <c r="GR12">
        <v>1</v>
      </c>
      <c r="GS12">
        <v>2</v>
      </c>
      <c r="GT12">
        <v>2</v>
      </c>
      <c r="GZ12">
        <v>100</v>
      </c>
      <c r="HA12">
        <v>2</v>
      </c>
      <c r="HB12">
        <v>2</v>
      </c>
      <c r="HC12">
        <v>1</v>
      </c>
      <c r="HD12">
        <v>2</v>
      </c>
      <c r="HE12">
        <v>2</v>
      </c>
      <c r="HF12">
        <v>2</v>
      </c>
      <c r="HG12">
        <v>1</v>
      </c>
      <c r="HH12">
        <v>2</v>
      </c>
      <c r="HK12">
        <v>100</v>
      </c>
      <c r="HO12">
        <v>100</v>
      </c>
      <c r="HQ12">
        <v>7</v>
      </c>
      <c r="HT12">
        <v>2</v>
      </c>
      <c r="HU12">
        <v>1</v>
      </c>
      <c r="HV12">
        <v>2</v>
      </c>
      <c r="HX12">
        <v>1</v>
      </c>
      <c r="HY12">
        <v>1</v>
      </c>
      <c r="HZ12">
        <v>2</v>
      </c>
      <c r="IA12">
        <v>2</v>
      </c>
      <c r="IB12">
        <v>2</v>
      </c>
      <c r="IC12">
        <v>2</v>
      </c>
      <c r="ID12">
        <v>2</v>
      </c>
      <c r="IU12">
        <v>2</v>
      </c>
      <c r="IV12">
        <v>1</v>
      </c>
      <c r="IW12">
        <v>1</v>
      </c>
      <c r="IX12">
        <v>2</v>
      </c>
      <c r="IY12">
        <v>2</v>
      </c>
      <c r="IZ12">
        <v>2</v>
      </c>
      <c r="JA12">
        <v>1</v>
      </c>
      <c r="JB12">
        <v>1</v>
      </c>
      <c r="JC12">
        <v>1</v>
      </c>
      <c r="JD12">
        <v>1</v>
      </c>
      <c r="JE12">
        <v>1</v>
      </c>
      <c r="JF12">
        <v>1</v>
      </c>
      <c r="JG12">
        <v>1</v>
      </c>
      <c r="JH12">
        <v>1</v>
      </c>
      <c r="JI12">
        <v>2</v>
      </c>
      <c r="JJ12">
        <v>1</v>
      </c>
      <c r="JK12">
        <v>2</v>
      </c>
      <c r="JS12">
        <v>3</v>
      </c>
      <c r="JV12">
        <v>1</v>
      </c>
      <c r="JW12">
        <v>1</v>
      </c>
      <c r="JX12">
        <v>2</v>
      </c>
      <c r="KF12">
        <v>2</v>
      </c>
      <c r="KG12">
        <v>2</v>
      </c>
      <c r="KH12">
        <v>2</v>
      </c>
      <c r="KP12">
        <v>2</v>
      </c>
      <c r="KQ12">
        <v>1</v>
      </c>
      <c r="KW12">
        <v>2</v>
      </c>
      <c r="KX12">
        <v>2</v>
      </c>
      <c r="KY12">
        <v>2</v>
      </c>
      <c r="KZ12">
        <v>2</v>
      </c>
      <c r="LA12">
        <v>1</v>
      </c>
      <c r="LB12">
        <v>1</v>
      </c>
      <c r="LE12">
        <v>2</v>
      </c>
      <c r="LF12">
        <v>2</v>
      </c>
      <c r="LO12">
        <v>1</v>
      </c>
      <c r="LP12">
        <v>2</v>
      </c>
      <c r="LQ12">
        <v>2</v>
      </c>
      <c r="LR12">
        <v>2</v>
      </c>
      <c r="LT12">
        <v>1</v>
      </c>
      <c r="MA12">
        <v>2</v>
      </c>
      <c r="MB12">
        <v>2</v>
      </c>
      <c r="MC12">
        <v>2</v>
      </c>
      <c r="MD12">
        <v>2</v>
      </c>
      <c r="ME12">
        <v>1</v>
      </c>
      <c r="MF12">
        <v>2</v>
      </c>
      <c r="MG12">
        <v>1</v>
      </c>
      <c r="MH12">
        <v>1</v>
      </c>
      <c r="MI12">
        <v>2</v>
      </c>
      <c r="MJ12">
        <v>1</v>
      </c>
      <c r="MT12">
        <v>1</v>
      </c>
      <c r="MU12">
        <v>1</v>
      </c>
      <c r="MY12">
        <v>1</v>
      </c>
      <c r="MZ12">
        <v>1</v>
      </c>
      <c r="NA12">
        <v>1</v>
      </c>
      <c r="NB12">
        <v>1</v>
      </c>
      <c r="NC12">
        <v>1</v>
      </c>
      <c r="ND12">
        <v>1</v>
      </c>
      <c r="NE12">
        <v>2</v>
      </c>
      <c r="NF12">
        <v>1</v>
      </c>
      <c r="NG12">
        <v>1</v>
      </c>
      <c r="NH12">
        <v>2</v>
      </c>
      <c r="NI12">
        <v>500</v>
      </c>
      <c r="NJ12">
        <v>35</v>
      </c>
      <c r="NK12">
        <v>11</v>
      </c>
      <c r="NL12">
        <v>2</v>
      </c>
      <c r="NN12">
        <v>12</v>
      </c>
      <c r="NO12">
        <v>17</v>
      </c>
      <c r="NU12">
        <v>1</v>
      </c>
      <c r="NV12">
        <v>3305</v>
      </c>
      <c r="NW12">
        <v>10</v>
      </c>
      <c r="NX12">
        <v>1</v>
      </c>
      <c r="NY12">
        <v>3</v>
      </c>
      <c r="NZ12">
        <v>2</v>
      </c>
      <c r="OA12">
        <v>242</v>
      </c>
      <c r="OB12">
        <v>6</v>
      </c>
      <c r="OC12">
        <v>403</v>
      </c>
      <c r="OD12">
        <v>4</v>
      </c>
      <c r="OE12">
        <v>1</v>
      </c>
      <c r="OF12">
        <v>40</v>
      </c>
      <c r="OG12">
        <v>4</v>
      </c>
      <c r="OH12">
        <v>1</v>
      </c>
      <c r="OI12">
        <v>2</v>
      </c>
      <c r="OJ12">
        <v>1</v>
      </c>
      <c r="OK12">
        <v>1</v>
      </c>
      <c r="OM12">
        <v>1</v>
      </c>
      <c r="ON12">
        <v>20</v>
      </c>
      <c r="OO12">
        <v>1</v>
      </c>
      <c r="OP12">
        <v>2</v>
      </c>
      <c r="OQ12">
        <v>1</v>
      </c>
      <c r="OR12">
        <v>119</v>
      </c>
      <c r="OS12">
        <v>2</v>
      </c>
      <c r="OT12">
        <v>100</v>
      </c>
      <c r="OU12">
        <v>4</v>
      </c>
      <c r="OV12">
        <v>1</v>
      </c>
      <c r="OW12">
        <v>40</v>
      </c>
      <c r="OX12">
        <v>2</v>
      </c>
      <c r="OY12">
        <v>1</v>
      </c>
      <c r="OZ12">
        <v>1</v>
      </c>
      <c r="PA12">
        <v>1</v>
      </c>
      <c r="PB12">
        <v>1</v>
      </c>
      <c r="PC12">
        <v>1</v>
      </c>
      <c r="PD12">
        <v>2</v>
      </c>
      <c r="PE12">
        <v>1</v>
      </c>
      <c r="PF12">
        <v>2</v>
      </c>
      <c r="PG12">
        <v>100</v>
      </c>
      <c r="PH12">
        <v>10</v>
      </c>
      <c r="PI12">
        <v>1</v>
      </c>
      <c r="PJ12">
        <v>1</v>
      </c>
      <c r="PL12">
        <v>1</v>
      </c>
      <c r="PN12">
        <v>2</v>
      </c>
      <c r="PO12">
        <v>1</v>
      </c>
      <c r="PP12">
        <v>1</v>
      </c>
      <c r="PQ12">
        <v>1</v>
      </c>
      <c r="PR12">
        <v>2</v>
      </c>
      <c r="PS12">
        <v>2</v>
      </c>
      <c r="PT12">
        <v>2</v>
      </c>
      <c r="PU12">
        <v>2</v>
      </c>
      <c r="PV12">
        <v>1</v>
      </c>
      <c r="PW12">
        <v>1</v>
      </c>
      <c r="PX12">
        <v>2</v>
      </c>
      <c r="PY12">
        <v>2</v>
      </c>
      <c r="PZ12">
        <v>1</v>
      </c>
      <c r="QA12">
        <v>2</v>
      </c>
      <c r="QB12">
        <v>1</v>
      </c>
      <c r="QC12">
        <v>0</v>
      </c>
      <c r="QD12">
        <v>0</v>
      </c>
      <c r="QE12">
        <v>0</v>
      </c>
      <c r="QF12">
        <v>0</v>
      </c>
      <c r="QG12">
        <v>0</v>
      </c>
      <c r="QH12">
        <v>0</v>
      </c>
      <c r="QI12">
        <v>0</v>
      </c>
      <c r="QJ12">
        <v>0</v>
      </c>
      <c r="QK12">
        <v>0</v>
      </c>
      <c r="QL12">
        <v>0</v>
      </c>
      <c r="QM12">
        <v>9</v>
      </c>
      <c r="QN12">
        <v>0</v>
      </c>
      <c r="QO12">
        <v>0</v>
      </c>
      <c r="QP12">
        <v>0</v>
      </c>
      <c r="QQ12">
        <v>0</v>
      </c>
      <c r="QR12">
        <v>0</v>
      </c>
      <c r="QS12">
        <v>0</v>
      </c>
      <c r="QT12">
        <v>0</v>
      </c>
      <c r="QU12">
        <v>9</v>
      </c>
      <c r="QV12">
        <v>0</v>
      </c>
      <c r="QW12">
        <v>0</v>
      </c>
      <c r="QX12">
        <v>0</v>
      </c>
      <c r="QY12">
        <v>0</v>
      </c>
      <c r="QZ12">
        <v>0</v>
      </c>
      <c r="RA12">
        <v>0</v>
      </c>
      <c r="RB12">
        <v>0</v>
      </c>
      <c r="RC12">
        <v>0</v>
      </c>
      <c r="RD12">
        <v>0</v>
      </c>
      <c r="RE12">
        <v>0</v>
      </c>
      <c r="RF12">
        <v>0</v>
      </c>
      <c r="RG12">
        <v>0</v>
      </c>
      <c r="RH12">
        <v>0</v>
      </c>
      <c r="RI12">
        <v>0</v>
      </c>
      <c r="RJ12">
        <v>0</v>
      </c>
      <c r="RK12">
        <v>0</v>
      </c>
      <c r="RL12">
        <v>0</v>
      </c>
      <c r="RM12">
        <v>0</v>
      </c>
      <c r="RN12">
        <v>9</v>
      </c>
      <c r="RO12">
        <v>9</v>
      </c>
      <c r="RP12">
        <v>9</v>
      </c>
      <c r="RQ12">
        <v>9</v>
      </c>
      <c r="RR12">
        <v>9</v>
      </c>
      <c r="RS12">
        <v>9</v>
      </c>
      <c r="RT12">
        <v>9</v>
      </c>
      <c r="RU12">
        <v>9</v>
      </c>
      <c r="RV12">
        <v>9</v>
      </c>
      <c r="RW12">
        <v>9</v>
      </c>
      <c r="RX12">
        <v>9</v>
      </c>
      <c r="RY12">
        <v>0</v>
      </c>
      <c r="RZ12">
        <v>0</v>
      </c>
      <c r="SA12">
        <v>0</v>
      </c>
      <c r="SB12">
        <v>0</v>
      </c>
      <c r="SC12">
        <v>0</v>
      </c>
      <c r="SD12">
        <v>0</v>
      </c>
      <c r="SE12">
        <v>0</v>
      </c>
      <c r="SF12">
        <v>0</v>
      </c>
      <c r="SG12">
        <v>0</v>
      </c>
      <c r="SH12">
        <v>0</v>
      </c>
      <c r="SI12">
        <v>9</v>
      </c>
      <c r="SJ12">
        <v>0</v>
      </c>
      <c r="SK12">
        <v>0</v>
      </c>
      <c r="SL12">
        <v>0</v>
      </c>
      <c r="SM12">
        <v>0</v>
      </c>
      <c r="SN12">
        <v>0</v>
      </c>
      <c r="SO12">
        <v>9</v>
      </c>
      <c r="SP12">
        <v>9</v>
      </c>
      <c r="SQ12">
        <v>0</v>
      </c>
      <c r="SR12">
        <v>0</v>
      </c>
      <c r="SS12">
        <v>0</v>
      </c>
      <c r="ST12">
        <v>9</v>
      </c>
      <c r="SU12">
        <v>9</v>
      </c>
      <c r="SV12">
        <v>0</v>
      </c>
      <c r="SW12">
        <v>0</v>
      </c>
      <c r="SX12">
        <v>0</v>
      </c>
      <c r="SY12">
        <v>0</v>
      </c>
      <c r="SZ12">
        <v>0</v>
      </c>
      <c r="TA12">
        <v>0</v>
      </c>
      <c r="TB12">
        <v>0</v>
      </c>
      <c r="TC12">
        <v>0</v>
      </c>
      <c r="TD12">
        <v>0</v>
      </c>
      <c r="TE12">
        <v>0</v>
      </c>
      <c r="TF12">
        <v>0</v>
      </c>
      <c r="TG12">
        <v>0</v>
      </c>
      <c r="TH12">
        <v>0</v>
      </c>
      <c r="TI12">
        <v>0</v>
      </c>
      <c r="TJ12">
        <v>0</v>
      </c>
      <c r="TK12">
        <v>0</v>
      </c>
      <c r="TL12">
        <v>0</v>
      </c>
      <c r="TM12">
        <v>0</v>
      </c>
      <c r="TN12">
        <v>0</v>
      </c>
      <c r="TO12">
        <v>0</v>
      </c>
      <c r="TP12">
        <v>0</v>
      </c>
      <c r="TQ12">
        <v>0</v>
      </c>
      <c r="TR12">
        <v>0</v>
      </c>
      <c r="TS12">
        <v>0</v>
      </c>
      <c r="TT12">
        <v>0</v>
      </c>
      <c r="TU12">
        <v>0</v>
      </c>
      <c r="TV12">
        <v>0</v>
      </c>
      <c r="TW12">
        <v>0</v>
      </c>
      <c r="TX12">
        <v>0</v>
      </c>
      <c r="TY12">
        <v>9</v>
      </c>
      <c r="TZ12">
        <v>9</v>
      </c>
      <c r="UA12">
        <v>9</v>
      </c>
      <c r="UB12">
        <v>9</v>
      </c>
      <c r="UC12">
        <v>9</v>
      </c>
      <c r="UD12">
        <v>9</v>
      </c>
      <c r="UE12">
        <v>9</v>
      </c>
      <c r="UF12">
        <v>0</v>
      </c>
      <c r="UG12">
        <v>0</v>
      </c>
      <c r="UH12">
        <v>0</v>
      </c>
      <c r="UI12">
        <v>9</v>
      </c>
      <c r="UJ12">
        <v>9</v>
      </c>
      <c r="UK12">
        <v>9</v>
      </c>
      <c r="UL12">
        <v>9</v>
      </c>
      <c r="UM12">
        <v>9</v>
      </c>
      <c r="UN12">
        <v>9</v>
      </c>
      <c r="UO12">
        <v>9</v>
      </c>
      <c r="UP12">
        <v>0</v>
      </c>
      <c r="UQ12">
        <v>9</v>
      </c>
      <c r="UR12">
        <v>0</v>
      </c>
      <c r="US12">
        <v>0</v>
      </c>
      <c r="UT12">
        <v>0</v>
      </c>
      <c r="UU12">
        <v>0</v>
      </c>
      <c r="UV12">
        <v>0</v>
      </c>
      <c r="UW12">
        <v>0</v>
      </c>
      <c r="UX12">
        <v>0</v>
      </c>
      <c r="UY12">
        <v>9</v>
      </c>
      <c r="UZ12">
        <v>9</v>
      </c>
      <c r="VA12">
        <v>0</v>
      </c>
      <c r="VB12">
        <v>9</v>
      </c>
      <c r="VC12">
        <v>9</v>
      </c>
      <c r="VD12">
        <v>0</v>
      </c>
      <c r="VE12">
        <v>9</v>
      </c>
      <c r="VF12">
        <v>0</v>
      </c>
      <c r="VG12">
        <v>9</v>
      </c>
      <c r="VH12">
        <v>9</v>
      </c>
      <c r="VI12">
        <v>9</v>
      </c>
      <c r="VJ12">
        <v>9</v>
      </c>
      <c r="VK12">
        <v>9</v>
      </c>
      <c r="VL12">
        <v>9</v>
      </c>
      <c r="VM12">
        <v>9</v>
      </c>
      <c r="VN12">
        <v>0</v>
      </c>
      <c r="VO12">
        <v>0</v>
      </c>
      <c r="VP12">
        <v>0</v>
      </c>
      <c r="VQ12">
        <v>0</v>
      </c>
      <c r="VR12">
        <v>0</v>
      </c>
      <c r="VS12">
        <v>0</v>
      </c>
      <c r="VT12">
        <v>0</v>
      </c>
      <c r="VU12">
        <v>9</v>
      </c>
      <c r="VV12">
        <v>9</v>
      </c>
      <c r="VW12">
        <v>9</v>
      </c>
      <c r="VX12">
        <v>9</v>
      </c>
      <c r="VY12">
        <v>9</v>
      </c>
      <c r="VZ12">
        <v>9</v>
      </c>
      <c r="WA12">
        <v>9</v>
      </c>
      <c r="WB12">
        <v>9</v>
      </c>
      <c r="WC12">
        <v>9</v>
      </c>
      <c r="WD12">
        <v>9</v>
      </c>
      <c r="WE12">
        <v>9</v>
      </c>
      <c r="WF12">
        <v>9</v>
      </c>
      <c r="WG12">
        <v>9</v>
      </c>
      <c r="WH12">
        <v>9</v>
      </c>
      <c r="WI12">
        <v>9</v>
      </c>
      <c r="WJ12">
        <v>9</v>
      </c>
      <c r="WK12">
        <v>9</v>
      </c>
      <c r="WL12">
        <v>0</v>
      </c>
      <c r="WM12">
        <v>0</v>
      </c>
      <c r="WN12">
        <v>0</v>
      </c>
      <c r="WO12">
        <v>0</v>
      </c>
      <c r="WP12">
        <v>0</v>
      </c>
      <c r="WQ12">
        <v>0</v>
      </c>
      <c r="WR12">
        <v>0</v>
      </c>
      <c r="WS12">
        <v>0</v>
      </c>
      <c r="WT12">
        <v>0</v>
      </c>
      <c r="WU12">
        <v>0</v>
      </c>
      <c r="WV12">
        <v>0</v>
      </c>
      <c r="WW12">
        <v>0</v>
      </c>
      <c r="WX12">
        <v>0</v>
      </c>
      <c r="WY12">
        <v>0</v>
      </c>
      <c r="WZ12">
        <v>0</v>
      </c>
      <c r="XA12">
        <v>0</v>
      </c>
      <c r="XB12">
        <v>9</v>
      </c>
      <c r="XC12">
        <v>9</v>
      </c>
      <c r="XD12">
        <v>9</v>
      </c>
      <c r="XE12">
        <v>9</v>
      </c>
      <c r="XF12">
        <v>9</v>
      </c>
      <c r="XG12">
        <v>0</v>
      </c>
      <c r="XH12">
        <v>1</v>
      </c>
      <c r="XI12">
        <v>0</v>
      </c>
      <c r="XJ12">
        <v>0</v>
      </c>
      <c r="XK12">
        <v>0</v>
      </c>
      <c r="XL12">
        <v>0</v>
      </c>
      <c r="XM12">
        <v>0</v>
      </c>
      <c r="XN12">
        <v>0</v>
      </c>
      <c r="XO12">
        <v>0</v>
      </c>
      <c r="XP12">
        <v>9</v>
      </c>
      <c r="XQ12">
        <v>9</v>
      </c>
      <c r="XR12">
        <v>0</v>
      </c>
      <c r="XS12">
        <v>9</v>
      </c>
      <c r="XT12">
        <v>9</v>
      </c>
      <c r="XU12">
        <v>9</v>
      </c>
      <c r="XV12">
        <v>0</v>
      </c>
      <c r="XW12">
        <v>9</v>
      </c>
      <c r="XX12">
        <v>0</v>
      </c>
      <c r="XY12">
        <v>9</v>
      </c>
      <c r="XZ12">
        <v>9</v>
      </c>
      <c r="YA12">
        <v>0</v>
      </c>
      <c r="YB12">
        <v>0</v>
      </c>
      <c r="YC12">
        <v>0</v>
      </c>
      <c r="YD12">
        <v>9</v>
      </c>
      <c r="YE12">
        <v>0</v>
      </c>
      <c r="YF12">
        <v>0</v>
      </c>
      <c r="YG12">
        <v>0</v>
      </c>
      <c r="YH12">
        <v>0</v>
      </c>
      <c r="YI12">
        <v>0</v>
      </c>
      <c r="YJ12">
        <v>0</v>
      </c>
      <c r="YK12">
        <v>0</v>
      </c>
      <c r="YL12">
        <v>9</v>
      </c>
      <c r="YM12">
        <v>9</v>
      </c>
      <c r="YN12">
        <v>9</v>
      </c>
      <c r="YO12">
        <v>9</v>
      </c>
      <c r="YP12">
        <v>9</v>
      </c>
      <c r="YQ12">
        <v>9</v>
      </c>
      <c r="YR12">
        <v>9</v>
      </c>
      <c r="YS12">
        <v>9</v>
      </c>
      <c r="YT12">
        <v>9</v>
      </c>
      <c r="YU12">
        <v>9</v>
      </c>
      <c r="YV12">
        <v>9</v>
      </c>
      <c r="YW12">
        <v>9</v>
      </c>
      <c r="YX12">
        <v>9</v>
      </c>
      <c r="YY12">
        <v>9</v>
      </c>
      <c r="YZ12">
        <v>9</v>
      </c>
      <c r="ZA12">
        <v>9</v>
      </c>
      <c r="ZB12">
        <v>0</v>
      </c>
      <c r="ZC12">
        <v>0</v>
      </c>
      <c r="ZD12">
        <v>0</v>
      </c>
      <c r="ZE12">
        <v>0</v>
      </c>
      <c r="ZF12">
        <v>0</v>
      </c>
      <c r="ZG12">
        <v>0</v>
      </c>
      <c r="ZH12">
        <v>0</v>
      </c>
      <c r="ZI12">
        <v>0</v>
      </c>
      <c r="ZJ12">
        <v>0</v>
      </c>
      <c r="ZK12">
        <v>0</v>
      </c>
      <c r="ZL12">
        <v>0</v>
      </c>
      <c r="ZM12">
        <v>0</v>
      </c>
      <c r="ZN12">
        <v>0</v>
      </c>
      <c r="ZO12">
        <v>0</v>
      </c>
      <c r="ZP12">
        <v>0</v>
      </c>
      <c r="ZQ12">
        <v>0</v>
      </c>
      <c r="ZR12">
        <v>0</v>
      </c>
      <c r="ZS12">
        <v>9</v>
      </c>
      <c r="ZT12">
        <v>9</v>
      </c>
      <c r="ZU12">
        <v>9</v>
      </c>
      <c r="ZV12">
        <v>9</v>
      </c>
      <c r="ZW12">
        <v>9</v>
      </c>
      <c r="ZX12">
        <v>9</v>
      </c>
      <c r="ZY12">
        <v>9</v>
      </c>
      <c r="ZZ12">
        <v>0</v>
      </c>
      <c r="AAA12">
        <v>9</v>
      </c>
      <c r="AAB12">
        <v>9</v>
      </c>
      <c r="AAC12">
        <v>0</v>
      </c>
      <c r="AAD12">
        <v>0</v>
      </c>
      <c r="AAE12">
        <v>0</v>
      </c>
      <c r="AAF12">
        <v>9</v>
      </c>
      <c r="AAG12">
        <v>9</v>
      </c>
      <c r="AAH12">
        <v>9</v>
      </c>
      <c r="AAI12">
        <v>9</v>
      </c>
      <c r="AAJ12">
        <v>9</v>
      </c>
      <c r="AAK12">
        <v>9</v>
      </c>
      <c r="AAL12">
        <v>9</v>
      </c>
      <c r="AAM12">
        <v>0</v>
      </c>
      <c r="AAN12">
        <v>0</v>
      </c>
      <c r="AAO12">
        <v>0</v>
      </c>
      <c r="AAP12">
        <v>9</v>
      </c>
      <c r="AAQ12">
        <v>9</v>
      </c>
      <c r="AAR12">
        <v>9</v>
      </c>
      <c r="AAS12">
        <v>9</v>
      </c>
      <c r="AAT12">
        <v>9</v>
      </c>
      <c r="AAU12">
        <v>9</v>
      </c>
      <c r="AAV12">
        <v>9</v>
      </c>
      <c r="AAW12">
        <v>0</v>
      </c>
      <c r="AAX12">
        <v>0</v>
      </c>
      <c r="AAY12">
        <v>9</v>
      </c>
      <c r="AAZ12">
        <v>9</v>
      </c>
      <c r="ABA12">
        <v>9</v>
      </c>
      <c r="ABB12">
        <v>9</v>
      </c>
      <c r="ABC12">
        <v>9</v>
      </c>
      <c r="ABD12">
        <v>0</v>
      </c>
      <c r="ABE12">
        <v>0</v>
      </c>
      <c r="ABF12">
        <v>0</v>
      </c>
      <c r="ABG12">
        <v>0</v>
      </c>
      <c r="ABH12">
        <v>0</v>
      </c>
      <c r="ABI12">
        <v>0</v>
      </c>
      <c r="ABJ12">
        <v>9</v>
      </c>
      <c r="ABK12">
        <v>9</v>
      </c>
      <c r="ABL12">
        <v>9</v>
      </c>
      <c r="ABM12">
        <v>9</v>
      </c>
      <c r="ABN12">
        <v>9</v>
      </c>
      <c r="ABO12">
        <v>9</v>
      </c>
      <c r="ABP12">
        <v>9</v>
      </c>
      <c r="ABQ12">
        <v>0</v>
      </c>
      <c r="ABR12">
        <v>0</v>
      </c>
      <c r="ABS12">
        <v>0</v>
      </c>
      <c r="ABT12">
        <v>0</v>
      </c>
      <c r="ABU12">
        <v>0</v>
      </c>
      <c r="ABV12">
        <v>0</v>
      </c>
      <c r="ABW12">
        <v>0</v>
      </c>
      <c r="ABX12">
        <v>0</v>
      </c>
      <c r="ABY12">
        <v>0</v>
      </c>
      <c r="ABZ12">
        <v>9</v>
      </c>
      <c r="ACA12">
        <v>9</v>
      </c>
      <c r="ACB12">
        <v>9</v>
      </c>
      <c r="ACC12">
        <v>9</v>
      </c>
      <c r="ACD12">
        <v>9</v>
      </c>
      <c r="ACE12">
        <v>9</v>
      </c>
      <c r="ACF12">
        <v>9</v>
      </c>
      <c r="ACG12">
        <v>9</v>
      </c>
      <c r="ACH12">
        <v>9</v>
      </c>
      <c r="ACI12">
        <v>0</v>
      </c>
      <c r="ACJ12">
        <v>0</v>
      </c>
      <c r="ACK12">
        <v>9</v>
      </c>
      <c r="ACL12">
        <v>9</v>
      </c>
      <c r="ACM12">
        <v>9</v>
      </c>
      <c r="ACN12">
        <v>0</v>
      </c>
      <c r="ACO12">
        <v>0</v>
      </c>
      <c r="ACP12">
        <v>0</v>
      </c>
      <c r="ACQ12">
        <v>0</v>
      </c>
      <c r="ACR12">
        <v>0</v>
      </c>
      <c r="ACS12">
        <v>0</v>
      </c>
      <c r="ACT12">
        <v>0</v>
      </c>
      <c r="ACU12">
        <v>0</v>
      </c>
      <c r="ACV12">
        <v>0</v>
      </c>
      <c r="ACW12">
        <v>0</v>
      </c>
      <c r="ACX12">
        <v>0</v>
      </c>
      <c r="ACY12">
        <v>0</v>
      </c>
      <c r="ACZ12">
        <v>0</v>
      </c>
      <c r="ADA12">
        <v>0</v>
      </c>
      <c r="ADB12">
        <v>9</v>
      </c>
      <c r="ADC12">
        <v>0</v>
      </c>
      <c r="ADD12">
        <v>0</v>
      </c>
      <c r="ADE12">
        <v>9</v>
      </c>
      <c r="ADF12">
        <v>9</v>
      </c>
      <c r="ADG12">
        <v>9</v>
      </c>
      <c r="ADH12">
        <v>9</v>
      </c>
      <c r="ADI12">
        <v>9</v>
      </c>
      <c r="ADJ12">
        <v>0</v>
      </c>
      <c r="ADK12">
        <v>0</v>
      </c>
      <c r="ADL12">
        <v>0</v>
      </c>
      <c r="ADM12">
        <v>0</v>
      </c>
      <c r="ADN12">
        <v>0</v>
      </c>
      <c r="ADO12">
        <v>0</v>
      </c>
      <c r="ADP12">
        <v>0</v>
      </c>
      <c r="ADQ12">
        <v>0</v>
      </c>
      <c r="ADR12">
        <v>0</v>
      </c>
      <c r="ADS12">
        <v>0</v>
      </c>
      <c r="ADT12">
        <v>0</v>
      </c>
      <c r="ADU12">
        <v>0</v>
      </c>
      <c r="ADV12">
        <v>0</v>
      </c>
      <c r="ADW12">
        <v>0</v>
      </c>
      <c r="ADX12">
        <v>0</v>
      </c>
      <c r="ADY12">
        <v>0</v>
      </c>
      <c r="ADZ12">
        <v>0</v>
      </c>
      <c r="AEA12">
        <v>9</v>
      </c>
      <c r="AEB12">
        <v>0</v>
      </c>
      <c r="AEC12">
        <v>0</v>
      </c>
      <c r="AED12">
        <v>0</v>
      </c>
      <c r="AEE12">
        <v>0</v>
      </c>
      <c r="AEF12">
        <v>0</v>
      </c>
      <c r="AEG12">
        <v>0</v>
      </c>
      <c r="AEH12">
        <v>0</v>
      </c>
      <c r="AEI12">
        <v>0</v>
      </c>
      <c r="AEJ12">
        <v>0</v>
      </c>
      <c r="AEK12">
        <v>0</v>
      </c>
      <c r="AEL12">
        <v>0</v>
      </c>
      <c r="AEM12">
        <v>0</v>
      </c>
      <c r="AEN12">
        <v>0</v>
      </c>
      <c r="AEO12">
        <v>0</v>
      </c>
      <c r="AEP12">
        <v>0</v>
      </c>
      <c r="AEQ12">
        <v>0</v>
      </c>
      <c r="AER12">
        <v>0</v>
      </c>
      <c r="AES12">
        <v>0</v>
      </c>
      <c r="AET12">
        <v>0</v>
      </c>
      <c r="AEU12">
        <v>0</v>
      </c>
      <c r="AEV12">
        <v>0</v>
      </c>
      <c r="AEW12">
        <v>0</v>
      </c>
      <c r="AEX12">
        <v>0</v>
      </c>
      <c r="AEY12">
        <v>0</v>
      </c>
      <c r="AEZ12">
        <v>9</v>
      </c>
      <c r="AFA12">
        <v>0</v>
      </c>
      <c r="AFB12">
        <v>9</v>
      </c>
      <c r="AFC12">
        <v>0</v>
      </c>
      <c r="AFD12">
        <v>0</v>
      </c>
      <c r="AFE12">
        <v>0</v>
      </c>
      <c r="AFF12">
        <v>0</v>
      </c>
      <c r="AFG12">
        <v>0</v>
      </c>
      <c r="AFH12">
        <v>0</v>
      </c>
      <c r="AFI12">
        <v>0</v>
      </c>
      <c r="AFJ12">
        <v>0</v>
      </c>
      <c r="AFK12">
        <v>0</v>
      </c>
      <c r="AFL12">
        <v>0</v>
      </c>
      <c r="AFM12">
        <v>0</v>
      </c>
      <c r="AFN12">
        <v>0</v>
      </c>
      <c r="AFO12">
        <v>0</v>
      </c>
      <c r="AFP12">
        <v>0</v>
      </c>
      <c r="AFQ12">
        <v>0</v>
      </c>
      <c r="AFR12">
        <v>0</v>
      </c>
      <c r="AFS12">
        <v>19.690263031000001</v>
      </c>
      <c r="AFT12">
        <v>19.681079264000001</v>
      </c>
      <c r="AFU12">
        <v>19.694080845999999</v>
      </c>
      <c r="AFV12">
        <v>19.638083393999999</v>
      </c>
      <c r="AFW12">
        <v>19.701282449000001</v>
      </c>
      <c r="AFX12">
        <v>19.718121873000001</v>
      </c>
      <c r="AFY12">
        <v>19.681079264000001</v>
      </c>
      <c r="AFZ12">
        <v>19.623065851</v>
      </c>
      <c r="AGA12">
        <v>19.687149940000001</v>
      </c>
      <c r="AGB12">
        <v>19.701494894</v>
      </c>
      <c r="AGC12">
        <v>19.734315539000001</v>
      </c>
      <c r="AGD12">
        <v>19.700397573</v>
      </c>
      <c r="AGE12">
        <v>19.739319912999999</v>
      </c>
      <c r="AGF12">
        <v>19.723131133999999</v>
      </c>
      <c r="AGG12">
        <v>19.682665060000001</v>
      </c>
      <c r="AGH12">
        <v>19.710930354999999</v>
      </c>
      <c r="AGI12">
        <v>19.636002395999999</v>
      </c>
      <c r="AGJ12">
        <v>19.616147461000001</v>
      </c>
      <c r="AGK12">
        <v>19.720175288</v>
      </c>
      <c r="AGL12">
        <v>19.681716438999999</v>
      </c>
      <c r="AGM12">
        <v>19.678916822000001</v>
      </c>
      <c r="AGN12">
        <v>19.748277573999999</v>
      </c>
      <c r="AGO12">
        <v>19.690480359999999</v>
      </c>
      <c r="AGP12">
        <v>19.769640635999998</v>
      </c>
      <c r="AGQ12">
        <v>19.705874199</v>
      </c>
      <c r="AGR12">
        <v>19.675574529999999</v>
      </c>
      <c r="AGS12">
        <v>19.722784091000001</v>
      </c>
      <c r="AGT12">
        <v>19.684265062000001</v>
      </c>
      <c r="AGU12">
        <v>19.702103489999999</v>
      </c>
      <c r="AGV12">
        <v>19.684918798000002</v>
      </c>
      <c r="AGW12">
        <v>19.709508612</v>
      </c>
      <c r="AGX12">
        <v>19.813416739000001</v>
      </c>
      <c r="AGY12">
        <v>19.554410527000002</v>
      </c>
      <c r="AGZ12">
        <v>19.685253887999998</v>
      </c>
      <c r="AHA12">
        <v>19.713417834000001</v>
      </c>
      <c r="AHB12">
        <v>19.685490207000001</v>
      </c>
      <c r="AHC12">
        <v>19.705564620000001</v>
      </c>
      <c r="AHD12">
        <v>19.685272381000001</v>
      </c>
      <c r="AHE12">
        <v>19.728506880000001</v>
      </c>
      <c r="AHF12">
        <v>19.732566340000002</v>
      </c>
      <c r="AHG12">
        <v>19.752191279000002</v>
      </c>
      <c r="AHH12">
        <v>19.681755840000001</v>
      </c>
      <c r="AHI12">
        <v>19.611095793</v>
      </c>
      <c r="AHJ12">
        <v>19.747931864000002</v>
      </c>
      <c r="AHK12">
        <v>19.642488114999999</v>
      </c>
      <c r="AHL12">
        <v>19.612877810000001</v>
      </c>
      <c r="AHM12">
        <v>19.732034425999998</v>
      </c>
      <c r="AHN12">
        <v>19.741195946000001</v>
      </c>
      <c r="AHO12">
        <v>19.719328145999999</v>
      </c>
      <c r="AHP12">
        <v>19.599143327</v>
      </c>
      <c r="AHQ12">
        <v>19.635379605000001</v>
      </c>
      <c r="AHR12">
        <v>19.705173767000002</v>
      </c>
      <c r="AHS12">
        <v>19.630334526999999</v>
      </c>
      <c r="AHT12">
        <v>19.631992778000001</v>
      </c>
      <c r="AHU12">
        <v>19.631931609999999</v>
      </c>
      <c r="AHV12">
        <v>19.730947008000001</v>
      </c>
      <c r="AHW12">
        <v>19.707638504999998</v>
      </c>
      <c r="AHX12">
        <v>19.603121325</v>
      </c>
      <c r="AHY12">
        <v>19.719645155999999</v>
      </c>
      <c r="AHZ12">
        <v>19.678586279000001</v>
      </c>
      <c r="AIA12">
        <v>19.694084698000001</v>
      </c>
      <c r="AIB12">
        <v>19.661243848000002</v>
      </c>
      <c r="AIC12">
        <v>19.667195188000001</v>
      </c>
      <c r="AID12">
        <v>19.705910927000001</v>
      </c>
      <c r="AIE12">
        <v>19.657334225</v>
      </c>
      <c r="AIF12">
        <v>19.732718294000001</v>
      </c>
      <c r="AIG12">
        <v>19.687973623000001</v>
      </c>
      <c r="AIH12">
        <v>19.670160185</v>
      </c>
      <c r="AII12">
        <v>19.744518198000002</v>
      </c>
      <c r="AIJ12">
        <v>19.709956391999999</v>
      </c>
      <c r="AIK12">
        <v>0</v>
      </c>
      <c r="AIL12">
        <v>19.715690460000001</v>
      </c>
      <c r="AIM12">
        <v>19.602506424000001</v>
      </c>
      <c r="AIN12">
        <v>19.658682226</v>
      </c>
      <c r="AIO12">
        <v>19.789023017000002</v>
      </c>
      <c r="AIP12">
        <v>19.690208818999999</v>
      </c>
      <c r="AIQ12">
        <v>19.728881298000001</v>
      </c>
      <c r="AIR12">
        <v>19.689499104999999</v>
      </c>
      <c r="AIS12">
        <v>19.749393866999998</v>
      </c>
      <c r="AIT12">
        <v>19.690263031000001</v>
      </c>
      <c r="AIU12">
        <v>19.690263031000001</v>
      </c>
      <c r="AIV12">
        <v>19.690263031000001</v>
      </c>
      <c r="AIW12">
        <v>19.690263031000001</v>
      </c>
      <c r="AIX12">
        <v>19.690263031000001</v>
      </c>
      <c r="AIY12">
        <v>19.690263031000001</v>
      </c>
      <c r="AIZ12">
        <v>19.690263031000001</v>
      </c>
      <c r="AJA12">
        <v>19.690263031000001</v>
      </c>
      <c r="AJB12">
        <v>19.690263031000001</v>
      </c>
      <c r="AJC12">
        <v>19.691502968999998</v>
      </c>
      <c r="AJD12">
        <v>19.690263031000001</v>
      </c>
      <c r="AJE12">
        <v>19.690263031000001</v>
      </c>
      <c r="AJF12">
        <v>19.690263031000001</v>
      </c>
      <c r="AJG12">
        <v>19.690263031000001</v>
      </c>
      <c r="AJH12">
        <v>19.690263031000001</v>
      </c>
      <c r="AJI12">
        <v>19.690263031000001</v>
      </c>
      <c r="AJJ12">
        <v>19.690263031000001</v>
      </c>
      <c r="AJK12">
        <v>19.690263031000001</v>
      </c>
      <c r="AJL12">
        <v>19.690263031000001</v>
      </c>
      <c r="AJM12">
        <v>19.690263031000001</v>
      </c>
      <c r="AJN12">
        <v>19.690263031000001</v>
      </c>
      <c r="AJO12">
        <v>19.690263031000001</v>
      </c>
      <c r="AJP12">
        <v>19.690263031000001</v>
      </c>
      <c r="AJQ12">
        <v>19.690263031000001</v>
      </c>
      <c r="AJR12">
        <v>19.690263031000001</v>
      </c>
      <c r="AJS12">
        <v>19.690263031000001</v>
      </c>
      <c r="AJT12">
        <v>19.690263031000001</v>
      </c>
      <c r="AJU12">
        <v>19.690263031000001</v>
      </c>
      <c r="AJV12">
        <v>19.690263031000001</v>
      </c>
      <c r="AJW12">
        <v>19.690263031000001</v>
      </c>
      <c r="AJX12">
        <v>19.690263031000001</v>
      </c>
      <c r="AJY12">
        <v>19.690263031000001</v>
      </c>
      <c r="AJZ12">
        <v>19.690263031000001</v>
      </c>
      <c r="AKA12">
        <v>19.690263031000001</v>
      </c>
      <c r="AKB12">
        <v>19.690263031000001</v>
      </c>
      <c r="AKC12">
        <v>19.690263031000001</v>
      </c>
      <c r="AKD12">
        <v>19.690263031000001</v>
      </c>
      <c r="AKE12">
        <v>19.765335312000001</v>
      </c>
      <c r="AKF12">
        <v>19.686954264000001</v>
      </c>
      <c r="AKG12">
        <v>19.690263031000001</v>
      </c>
      <c r="AKH12">
        <v>19.682597994000002</v>
      </c>
      <c r="AKI12">
        <v>19.671930245999999</v>
      </c>
      <c r="AKJ12">
        <v>19.690263031000001</v>
      </c>
      <c r="AKK12">
        <v>19.759698604</v>
      </c>
      <c r="AKL12">
        <v>19.690263031000001</v>
      </c>
      <c r="AKM12">
        <v>19.668564413999999</v>
      </c>
      <c r="AKN12">
        <v>19.652135908000002</v>
      </c>
      <c r="AKO12">
        <v>19.719486575000001</v>
      </c>
      <c r="AKP12">
        <v>19.746106592</v>
      </c>
      <c r="AKQ12">
        <v>19.671930245999999</v>
      </c>
      <c r="AKR12">
        <v>19.690263031000001</v>
      </c>
      <c r="AKS12">
        <v>19.753822488000001</v>
      </c>
      <c r="AKT12">
        <v>19.666303881000001</v>
      </c>
      <c r="AKU12">
        <v>19.633878305</v>
      </c>
      <c r="AKV12">
        <v>19.724949141</v>
      </c>
      <c r="AKW12">
        <v>19.627893638</v>
      </c>
      <c r="AKX12">
        <v>19.664912127000001</v>
      </c>
      <c r="AKY12">
        <v>19.785621206999998</v>
      </c>
      <c r="AKZ12">
        <v>19.686954264000001</v>
      </c>
      <c r="ALA12">
        <v>19.671930245999999</v>
      </c>
      <c r="ALB12">
        <v>19.681779716000001</v>
      </c>
      <c r="ALC12">
        <v>19.595536204999998</v>
      </c>
      <c r="ALD12">
        <v>19.690263031000001</v>
      </c>
      <c r="ALE12">
        <v>19.597211672</v>
      </c>
      <c r="ALF12">
        <v>19.678968831999999</v>
      </c>
      <c r="ALG12">
        <v>19.690263031000001</v>
      </c>
      <c r="ALH12">
        <v>19.690263031000001</v>
      </c>
      <c r="ALI12">
        <v>19.687431955000001</v>
      </c>
      <c r="ALJ12">
        <v>19.690263031000001</v>
      </c>
      <c r="ALK12">
        <v>19.690263031000001</v>
      </c>
      <c r="ALL12">
        <v>19.691679811</v>
      </c>
      <c r="ALM12">
        <v>19.694515857999999</v>
      </c>
      <c r="ALN12">
        <v>19.690263031000001</v>
      </c>
      <c r="ALO12">
        <v>19.686017657000001</v>
      </c>
      <c r="ALP12">
        <v>19.681583583999998</v>
      </c>
      <c r="ALQ12">
        <v>19.690263031000001</v>
      </c>
      <c r="ALR12">
        <v>19.690263031000001</v>
      </c>
      <c r="ALS12">
        <v>19.690263031000001</v>
      </c>
      <c r="ALT12">
        <v>19.690263031000001</v>
      </c>
      <c r="ALU12">
        <v>19.673326056000001</v>
      </c>
      <c r="ALV12">
        <v>19.690263031000001</v>
      </c>
      <c r="ALW12">
        <v>19.690263031000001</v>
      </c>
      <c r="ALX12">
        <v>19.690263031000001</v>
      </c>
      <c r="ALY12">
        <v>19.671391429</v>
      </c>
      <c r="ALZ12">
        <v>19.698038826000001</v>
      </c>
      <c r="AMA12">
        <v>19.683904667</v>
      </c>
      <c r="AMB12">
        <v>19.668612103000001</v>
      </c>
      <c r="AMC12">
        <v>19.690263031000001</v>
      </c>
      <c r="AMD12">
        <v>19.682666673</v>
      </c>
      <c r="AME12">
        <v>19.694515857999999</v>
      </c>
      <c r="AMF12">
        <v>19.687785057999999</v>
      </c>
      <c r="AMG12">
        <v>19.690263031000001</v>
      </c>
      <c r="AMH12">
        <v>19.707812273999998</v>
      </c>
      <c r="AMI12">
        <v>19.710370924999999</v>
      </c>
      <c r="AMJ12">
        <v>19.690263031000001</v>
      </c>
      <c r="AMK12">
        <v>19.674223913999999</v>
      </c>
      <c r="AML12">
        <v>19.710498724000001</v>
      </c>
      <c r="AMM12">
        <v>19.577517232999998</v>
      </c>
      <c r="AMN12">
        <v>19.690263031000001</v>
      </c>
      <c r="AMO12">
        <v>19.696469072999999</v>
      </c>
      <c r="AMP12">
        <v>19.661211402999999</v>
      </c>
      <c r="AMQ12">
        <v>19.687785057999999</v>
      </c>
      <c r="AMR12">
        <v>19.658776306</v>
      </c>
      <c r="AMS12">
        <v>19.677898460000002</v>
      </c>
      <c r="AMT12">
        <v>19.657519562000001</v>
      </c>
      <c r="AMU12">
        <v>19.656290207000001</v>
      </c>
      <c r="AMV12">
        <v>19.685309618000002</v>
      </c>
      <c r="AMW12">
        <v>19.686547020999999</v>
      </c>
      <c r="AMX12">
        <v>19.674018422</v>
      </c>
      <c r="AMY12">
        <v>19.697859389000001</v>
      </c>
      <c r="AMZ12">
        <v>19.660528652</v>
      </c>
      <c r="ANA12">
        <v>19.674772546</v>
      </c>
      <c r="ANB12">
        <v>19.662644256</v>
      </c>
      <c r="ANC12">
        <v>19.668803875999998</v>
      </c>
      <c r="AND12">
        <v>19.686368153</v>
      </c>
      <c r="ANE12">
        <v>19.690263031000001</v>
      </c>
      <c r="ANF12">
        <v>19.690263031000001</v>
      </c>
      <c r="ANG12">
        <v>19.690263031000001</v>
      </c>
      <c r="ANH12">
        <v>19.690263031000001</v>
      </c>
      <c r="ANI12">
        <v>4725</v>
      </c>
      <c r="ANJ12">
        <v>1569</v>
      </c>
      <c r="ANK12">
        <v>1</v>
      </c>
      <c r="ANL12">
        <v>81661296</v>
      </c>
      <c r="ANM12">
        <v>1190502</v>
      </c>
      <c r="ANN12">
        <v>14743351</v>
      </c>
      <c r="ANO12">
        <v>50304314</v>
      </c>
      <c r="ANP12">
        <v>979362</v>
      </c>
      <c r="ANQ12">
        <v>304602</v>
      </c>
      <c r="ANR12">
        <v>31221705</v>
      </c>
      <c r="ANS12">
        <v>207015</v>
      </c>
      <c r="ANT12">
        <v>984</v>
      </c>
      <c r="ANU12">
        <v>135277</v>
      </c>
      <c r="ANV12">
        <v>4125</v>
      </c>
      <c r="ANW12">
        <v>2</v>
      </c>
      <c r="AOH12">
        <v>0</v>
      </c>
      <c r="AOI12">
        <v>0</v>
      </c>
      <c r="AOJ12">
        <v>0</v>
      </c>
      <c r="AOK12">
        <v>0</v>
      </c>
      <c r="AOL12">
        <v>0</v>
      </c>
      <c r="AOM12">
        <v>0</v>
      </c>
      <c r="AON12">
        <v>0</v>
      </c>
      <c r="AOO12">
        <v>0</v>
      </c>
      <c r="AOP12">
        <v>9</v>
      </c>
      <c r="AOQ12">
        <v>9</v>
      </c>
      <c r="AOR12">
        <v>27412346</v>
      </c>
      <c r="AOS12">
        <v>14537614</v>
      </c>
      <c r="AOT12">
        <v>2630833</v>
      </c>
      <c r="AOU12">
        <v>1908122</v>
      </c>
      <c r="AOV12">
        <v>6289984</v>
      </c>
      <c r="AOW12">
        <v>3043616</v>
      </c>
      <c r="AOX12">
        <v>5347090</v>
      </c>
      <c r="AOY12">
        <v>1201988</v>
      </c>
      <c r="AOZ12">
        <v>12387025</v>
      </c>
      <c r="APA12">
        <v>6902678</v>
      </c>
      <c r="APB12">
        <v>80370</v>
      </c>
      <c r="APC12">
        <v>14537614</v>
      </c>
      <c r="APD12">
        <v>2630833</v>
      </c>
      <c r="APE12">
        <v>0</v>
      </c>
      <c r="APF12">
        <v>6289984</v>
      </c>
      <c r="APG12">
        <v>1062009</v>
      </c>
      <c r="APH12">
        <v>5347090</v>
      </c>
      <c r="API12">
        <v>1201988</v>
      </c>
      <c r="APJ12">
        <v>12387025</v>
      </c>
      <c r="APK12">
        <v>6767401</v>
      </c>
      <c r="APL12">
        <v>27331976</v>
      </c>
      <c r="APM12">
        <v>0</v>
      </c>
      <c r="APN12">
        <v>1908122</v>
      </c>
      <c r="APO12">
        <v>1981607</v>
      </c>
      <c r="APP12">
        <v>0</v>
      </c>
      <c r="APQ12">
        <v>0</v>
      </c>
      <c r="APR12">
        <v>0</v>
      </c>
      <c r="APS12">
        <v>0</v>
      </c>
      <c r="APT12">
        <v>0</v>
      </c>
      <c r="APU12">
        <v>135277</v>
      </c>
      <c r="AQA12">
        <v>1</v>
      </c>
    </row>
    <row r="13" spans="1:1119" x14ac:dyDescent="0.25">
      <c r="A13">
        <v>2673</v>
      </c>
      <c r="B13">
        <v>4</v>
      </c>
      <c r="C13">
        <v>9</v>
      </c>
      <c r="D13">
        <v>4</v>
      </c>
      <c r="E13">
        <v>1</v>
      </c>
      <c r="F13">
        <v>75000</v>
      </c>
      <c r="G13">
        <v>6</v>
      </c>
      <c r="H13">
        <v>1</v>
      </c>
      <c r="I13">
        <v>4</v>
      </c>
      <c r="J13">
        <v>2</v>
      </c>
      <c r="K13">
        <v>1</v>
      </c>
      <c r="L13">
        <v>6</v>
      </c>
      <c r="M13">
        <v>2</v>
      </c>
      <c r="N13">
        <v>1</v>
      </c>
      <c r="P13">
        <v>4</v>
      </c>
      <c r="Q13">
        <v>1</v>
      </c>
      <c r="R13">
        <v>10</v>
      </c>
      <c r="S13">
        <v>2</v>
      </c>
      <c r="T13">
        <v>1</v>
      </c>
      <c r="U13">
        <v>2</v>
      </c>
      <c r="V13">
        <v>2</v>
      </c>
      <c r="X13">
        <v>995</v>
      </c>
      <c r="Y13">
        <v>1</v>
      </c>
      <c r="AA13">
        <v>1</v>
      </c>
      <c r="AB13">
        <v>2</v>
      </c>
      <c r="AC13">
        <v>2</v>
      </c>
      <c r="AD13">
        <v>2</v>
      </c>
      <c r="AE13">
        <v>1</v>
      </c>
      <c r="AF13">
        <v>2</v>
      </c>
      <c r="AG13">
        <v>2</v>
      </c>
      <c r="AH13">
        <v>2</v>
      </c>
      <c r="AI13">
        <v>2</v>
      </c>
      <c r="AJ13">
        <v>2</v>
      </c>
      <c r="AK13">
        <v>2</v>
      </c>
      <c r="AL13">
        <v>2</v>
      </c>
      <c r="AM13">
        <v>2</v>
      </c>
      <c r="AN13">
        <v>2</v>
      </c>
      <c r="AO13">
        <v>2</v>
      </c>
      <c r="AP13">
        <v>2</v>
      </c>
      <c r="AQ13">
        <v>1</v>
      </c>
      <c r="AX13">
        <v>8</v>
      </c>
      <c r="BL13">
        <v>1</v>
      </c>
      <c r="BM13">
        <v>2</v>
      </c>
      <c r="BN13">
        <v>8</v>
      </c>
      <c r="BP13">
        <v>1</v>
      </c>
      <c r="BQ13">
        <v>1</v>
      </c>
      <c r="BR13">
        <v>2</v>
      </c>
      <c r="BS13">
        <v>1</v>
      </c>
      <c r="BT13">
        <v>1</v>
      </c>
      <c r="BU13">
        <v>2</v>
      </c>
      <c r="BV13">
        <v>1</v>
      </c>
      <c r="BW13">
        <v>3</v>
      </c>
      <c r="BX13">
        <v>10</v>
      </c>
      <c r="BY13">
        <v>2</v>
      </c>
      <c r="BZ13">
        <v>3</v>
      </c>
      <c r="CA13">
        <v>3</v>
      </c>
      <c r="CB13">
        <v>1</v>
      </c>
      <c r="CC13">
        <v>1</v>
      </c>
      <c r="CG13">
        <v>12</v>
      </c>
      <c r="CJ13">
        <v>2</v>
      </c>
      <c r="CK13">
        <v>1</v>
      </c>
      <c r="CL13">
        <v>1</v>
      </c>
      <c r="CM13">
        <v>64</v>
      </c>
      <c r="CN13">
        <v>5</v>
      </c>
      <c r="CO13">
        <v>150</v>
      </c>
      <c r="CP13">
        <v>7</v>
      </c>
      <c r="CQ13">
        <v>1</v>
      </c>
      <c r="CR13">
        <v>2</v>
      </c>
      <c r="CS13">
        <v>1</v>
      </c>
      <c r="CT13">
        <v>1</v>
      </c>
      <c r="CU13">
        <v>2</v>
      </c>
      <c r="CV13">
        <v>2</v>
      </c>
      <c r="CW13">
        <v>1</v>
      </c>
      <c r="CX13">
        <v>1</v>
      </c>
      <c r="CZ13">
        <v>1</v>
      </c>
      <c r="DA13">
        <v>2</v>
      </c>
      <c r="DB13">
        <v>1</v>
      </c>
      <c r="DC13">
        <v>2</v>
      </c>
      <c r="DD13">
        <v>2</v>
      </c>
      <c r="DE13">
        <v>1</v>
      </c>
      <c r="DF13">
        <v>2</v>
      </c>
      <c r="DG13">
        <v>2</v>
      </c>
      <c r="DH13">
        <v>2</v>
      </c>
      <c r="DI13">
        <v>2</v>
      </c>
      <c r="DJ13">
        <v>2</v>
      </c>
      <c r="DK13">
        <v>2</v>
      </c>
      <c r="DL13">
        <v>2</v>
      </c>
      <c r="DN13">
        <v>2</v>
      </c>
      <c r="DP13">
        <v>1</v>
      </c>
      <c r="DV13">
        <v>2</v>
      </c>
      <c r="DX13">
        <v>2</v>
      </c>
      <c r="DZ13">
        <v>2</v>
      </c>
      <c r="EF13">
        <v>25</v>
      </c>
      <c r="EH13">
        <v>2</v>
      </c>
      <c r="EI13">
        <v>2</v>
      </c>
      <c r="EJ13">
        <v>2</v>
      </c>
      <c r="EK13">
        <v>1</v>
      </c>
      <c r="EL13">
        <v>2</v>
      </c>
      <c r="EM13">
        <v>2</v>
      </c>
      <c r="EN13">
        <v>2</v>
      </c>
      <c r="ER13">
        <v>100</v>
      </c>
      <c r="EV13">
        <v>4</v>
      </c>
      <c r="FK13">
        <v>1</v>
      </c>
      <c r="FL13">
        <v>2</v>
      </c>
      <c r="FM13">
        <v>2</v>
      </c>
      <c r="FN13">
        <v>2</v>
      </c>
      <c r="FO13">
        <v>2</v>
      </c>
      <c r="FP13">
        <v>2</v>
      </c>
      <c r="FQ13">
        <v>2</v>
      </c>
      <c r="GR13">
        <v>1</v>
      </c>
      <c r="GT13">
        <v>2</v>
      </c>
      <c r="GV13">
        <v>2</v>
      </c>
      <c r="GZ13">
        <v>5</v>
      </c>
      <c r="HA13">
        <v>2</v>
      </c>
      <c r="HB13">
        <v>2</v>
      </c>
      <c r="HC13">
        <v>2</v>
      </c>
      <c r="HD13">
        <v>2</v>
      </c>
      <c r="HE13">
        <v>2</v>
      </c>
      <c r="HF13">
        <v>1</v>
      </c>
      <c r="HG13">
        <v>2</v>
      </c>
      <c r="HH13">
        <v>2</v>
      </c>
      <c r="HN13">
        <v>100</v>
      </c>
      <c r="HQ13">
        <v>6</v>
      </c>
      <c r="HR13">
        <v>1</v>
      </c>
      <c r="JA13">
        <v>1</v>
      </c>
      <c r="JB13">
        <v>2</v>
      </c>
      <c r="JD13">
        <v>2</v>
      </c>
      <c r="JH13">
        <v>1</v>
      </c>
      <c r="JI13">
        <v>2</v>
      </c>
      <c r="JK13">
        <v>2</v>
      </c>
      <c r="JM13">
        <v>1</v>
      </c>
      <c r="JS13">
        <v>1</v>
      </c>
      <c r="JV13">
        <v>2</v>
      </c>
      <c r="JX13">
        <v>2</v>
      </c>
      <c r="JZ13">
        <v>2</v>
      </c>
      <c r="KF13">
        <v>2</v>
      </c>
      <c r="KH13">
        <v>2</v>
      </c>
      <c r="KJ13">
        <v>2</v>
      </c>
      <c r="KQ13">
        <v>1</v>
      </c>
      <c r="KW13">
        <v>2</v>
      </c>
      <c r="KX13">
        <v>2</v>
      </c>
      <c r="KY13">
        <v>2</v>
      </c>
      <c r="KZ13">
        <v>2</v>
      </c>
      <c r="LA13">
        <v>1</v>
      </c>
      <c r="LB13">
        <v>1</v>
      </c>
      <c r="LF13">
        <v>2</v>
      </c>
      <c r="LH13">
        <v>2</v>
      </c>
      <c r="LO13">
        <v>1</v>
      </c>
      <c r="LP13">
        <v>2</v>
      </c>
      <c r="LQ13">
        <v>2</v>
      </c>
      <c r="LR13">
        <v>2</v>
      </c>
      <c r="MA13">
        <v>2</v>
      </c>
      <c r="MB13">
        <v>2</v>
      </c>
      <c r="MJ13">
        <v>2</v>
      </c>
      <c r="MT13">
        <v>1</v>
      </c>
      <c r="MU13">
        <v>2</v>
      </c>
      <c r="MY13">
        <v>1</v>
      </c>
      <c r="MZ13">
        <v>1</v>
      </c>
      <c r="NA13">
        <v>2</v>
      </c>
      <c r="NB13">
        <v>2</v>
      </c>
      <c r="NC13">
        <v>1</v>
      </c>
      <c r="ND13">
        <v>2</v>
      </c>
      <c r="NE13">
        <v>1</v>
      </c>
      <c r="NF13">
        <v>2</v>
      </c>
      <c r="NG13">
        <v>1</v>
      </c>
      <c r="NH13">
        <v>2</v>
      </c>
      <c r="NK13">
        <v>2</v>
      </c>
      <c r="NM13">
        <v>15</v>
      </c>
      <c r="NO13">
        <v>3</v>
      </c>
      <c r="NU13">
        <v>1</v>
      </c>
      <c r="NV13">
        <v>100</v>
      </c>
      <c r="NW13">
        <v>6</v>
      </c>
      <c r="NX13">
        <v>2</v>
      </c>
      <c r="NZ13">
        <v>2</v>
      </c>
      <c r="OA13">
        <v>20</v>
      </c>
      <c r="OB13">
        <v>4</v>
      </c>
      <c r="OC13">
        <v>75</v>
      </c>
      <c r="OD13">
        <v>1</v>
      </c>
      <c r="OE13">
        <v>1</v>
      </c>
      <c r="OF13">
        <v>5</v>
      </c>
      <c r="OG13">
        <v>2</v>
      </c>
      <c r="OH13">
        <v>2</v>
      </c>
      <c r="OJ13">
        <v>2</v>
      </c>
      <c r="OK13">
        <v>2</v>
      </c>
      <c r="OM13">
        <v>2</v>
      </c>
      <c r="OO13">
        <v>2</v>
      </c>
      <c r="OQ13">
        <v>1</v>
      </c>
      <c r="OR13">
        <v>10</v>
      </c>
      <c r="OS13">
        <v>1</v>
      </c>
      <c r="OT13">
        <v>75</v>
      </c>
      <c r="OU13">
        <v>3</v>
      </c>
      <c r="OW13">
        <v>25</v>
      </c>
      <c r="OX13">
        <v>1</v>
      </c>
      <c r="OY13">
        <v>1</v>
      </c>
      <c r="OZ13">
        <v>1</v>
      </c>
      <c r="PA13">
        <v>1</v>
      </c>
      <c r="PB13">
        <v>1</v>
      </c>
      <c r="PC13">
        <v>2</v>
      </c>
      <c r="PD13">
        <v>2</v>
      </c>
      <c r="PE13">
        <v>2</v>
      </c>
      <c r="PF13">
        <v>2</v>
      </c>
      <c r="PG13">
        <v>98</v>
      </c>
      <c r="PH13">
        <v>2</v>
      </c>
      <c r="PI13">
        <v>1</v>
      </c>
      <c r="PN13">
        <v>2</v>
      </c>
      <c r="PO13">
        <v>2</v>
      </c>
      <c r="PP13">
        <v>2</v>
      </c>
      <c r="PQ13">
        <v>2</v>
      </c>
      <c r="PR13">
        <v>2</v>
      </c>
      <c r="PS13">
        <v>2</v>
      </c>
      <c r="PT13">
        <v>2</v>
      </c>
      <c r="PU13">
        <v>2</v>
      </c>
      <c r="PV13">
        <v>1</v>
      </c>
      <c r="PW13">
        <v>1</v>
      </c>
      <c r="PX13">
        <v>1</v>
      </c>
      <c r="PY13">
        <v>2</v>
      </c>
      <c r="PZ13">
        <v>2</v>
      </c>
      <c r="QA13">
        <v>2</v>
      </c>
      <c r="QB13">
        <v>2</v>
      </c>
      <c r="QC13">
        <v>10</v>
      </c>
      <c r="QD13">
        <v>0</v>
      </c>
      <c r="QE13">
        <v>0</v>
      </c>
      <c r="QF13">
        <v>0</v>
      </c>
      <c r="QG13">
        <v>0</v>
      </c>
      <c r="QH13">
        <v>0</v>
      </c>
      <c r="QI13">
        <v>0</v>
      </c>
      <c r="QJ13">
        <v>0</v>
      </c>
      <c r="QK13">
        <v>0</v>
      </c>
      <c r="QL13">
        <v>0</v>
      </c>
      <c r="QM13">
        <v>9</v>
      </c>
      <c r="QN13">
        <v>0</v>
      </c>
      <c r="QO13">
        <v>0</v>
      </c>
      <c r="QP13">
        <v>0</v>
      </c>
      <c r="QQ13">
        <v>0</v>
      </c>
      <c r="QR13">
        <v>0</v>
      </c>
      <c r="QS13">
        <v>0</v>
      </c>
      <c r="QT13">
        <v>0</v>
      </c>
      <c r="QU13">
        <v>9</v>
      </c>
      <c r="QV13">
        <v>0</v>
      </c>
      <c r="QW13">
        <v>0</v>
      </c>
      <c r="QX13">
        <v>0</v>
      </c>
      <c r="QY13">
        <v>0</v>
      </c>
      <c r="QZ13">
        <v>0</v>
      </c>
      <c r="RA13">
        <v>0</v>
      </c>
      <c r="RB13">
        <v>0</v>
      </c>
      <c r="RC13">
        <v>0</v>
      </c>
      <c r="RD13">
        <v>0</v>
      </c>
      <c r="RE13">
        <v>0</v>
      </c>
      <c r="RF13">
        <v>0</v>
      </c>
      <c r="RG13">
        <v>0</v>
      </c>
      <c r="RH13">
        <v>0</v>
      </c>
      <c r="RI13">
        <v>0</v>
      </c>
      <c r="RJ13">
        <v>0</v>
      </c>
      <c r="RK13">
        <v>0</v>
      </c>
      <c r="RL13">
        <v>0</v>
      </c>
      <c r="RM13">
        <v>0</v>
      </c>
      <c r="RN13">
        <v>9</v>
      </c>
      <c r="RO13">
        <v>9</v>
      </c>
      <c r="RP13">
        <v>9</v>
      </c>
      <c r="RQ13">
        <v>9</v>
      </c>
      <c r="RR13">
        <v>9</v>
      </c>
      <c r="RS13">
        <v>9</v>
      </c>
      <c r="RT13">
        <v>9</v>
      </c>
      <c r="RU13">
        <v>9</v>
      </c>
      <c r="RV13">
        <v>9</v>
      </c>
      <c r="RW13">
        <v>9</v>
      </c>
      <c r="RX13">
        <v>9</v>
      </c>
      <c r="RY13">
        <v>0</v>
      </c>
      <c r="RZ13">
        <v>0</v>
      </c>
      <c r="SA13">
        <v>0</v>
      </c>
      <c r="SB13">
        <v>0</v>
      </c>
      <c r="SC13">
        <v>0</v>
      </c>
      <c r="SD13">
        <v>0</v>
      </c>
      <c r="SE13">
        <v>0</v>
      </c>
      <c r="SF13">
        <v>0</v>
      </c>
      <c r="SG13">
        <v>0</v>
      </c>
      <c r="SH13">
        <v>0</v>
      </c>
      <c r="SI13">
        <v>0</v>
      </c>
      <c r="SJ13">
        <v>0</v>
      </c>
      <c r="SK13">
        <v>0</v>
      </c>
      <c r="SL13">
        <v>0</v>
      </c>
      <c r="SM13">
        <v>0</v>
      </c>
      <c r="SN13">
        <v>0</v>
      </c>
      <c r="SO13">
        <v>0</v>
      </c>
      <c r="SP13">
        <v>9</v>
      </c>
      <c r="SQ13">
        <v>9</v>
      </c>
      <c r="SR13">
        <v>9</v>
      </c>
      <c r="SS13">
        <v>0</v>
      </c>
      <c r="ST13">
        <v>9</v>
      </c>
      <c r="SU13">
        <v>9</v>
      </c>
      <c r="SV13">
        <v>0</v>
      </c>
      <c r="SW13">
        <v>0</v>
      </c>
      <c r="SX13">
        <v>0</v>
      </c>
      <c r="SY13">
        <v>0</v>
      </c>
      <c r="SZ13">
        <v>0</v>
      </c>
      <c r="TA13">
        <v>0</v>
      </c>
      <c r="TB13">
        <v>0</v>
      </c>
      <c r="TC13">
        <v>0</v>
      </c>
      <c r="TD13">
        <v>0</v>
      </c>
      <c r="TE13">
        <v>0</v>
      </c>
      <c r="TF13">
        <v>0</v>
      </c>
      <c r="TG13">
        <v>0</v>
      </c>
      <c r="TH13">
        <v>0</v>
      </c>
      <c r="TI13">
        <v>0</v>
      </c>
      <c r="TJ13">
        <v>0</v>
      </c>
      <c r="TK13">
        <v>0</v>
      </c>
      <c r="TL13">
        <v>0</v>
      </c>
      <c r="TM13">
        <v>0</v>
      </c>
      <c r="TN13">
        <v>0</v>
      </c>
      <c r="TO13">
        <v>0</v>
      </c>
      <c r="TP13">
        <v>0</v>
      </c>
      <c r="TQ13">
        <v>0</v>
      </c>
      <c r="TR13">
        <v>0</v>
      </c>
      <c r="TS13">
        <v>0</v>
      </c>
      <c r="TT13">
        <v>0</v>
      </c>
      <c r="TU13">
        <v>0</v>
      </c>
      <c r="TV13">
        <v>0</v>
      </c>
      <c r="TW13">
        <v>9</v>
      </c>
      <c r="TX13">
        <v>0</v>
      </c>
      <c r="TY13">
        <v>9</v>
      </c>
      <c r="TZ13">
        <v>0</v>
      </c>
      <c r="UA13">
        <v>9</v>
      </c>
      <c r="UB13">
        <v>9</v>
      </c>
      <c r="UC13">
        <v>9</v>
      </c>
      <c r="UD13">
        <v>9</v>
      </c>
      <c r="UE13">
        <v>9</v>
      </c>
      <c r="UF13">
        <v>0</v>
      </c>
      <c r="UG13">
        <v>9</v>
      </c>
      <c r="UH13">
        <v>0</v>
      </c>
      <c r="UI13">
        <v>9</v>
      </c>
      <c r="UJ13">
        <v>0</v>
      </c>
      <c r="UK13">
        <v>9</v>
      </c>
      <c r="UL13">
        <v>9</v>
      </c>
      <c r="UM13">
        <v>9</v>
      </c>
      <c r="UN13">
        <v>9</v>
      </c>
      <c r="UO13">
        <v>9</v>
      </c>
      <c r="UP13">
        <v>0</v>
      </c>
      <c r="UQ13">
        <v>9</v>
      </c>
      <c r="UR13">
        <v>0</v>
      </c>
      <c r="US13">
        <v>0</v>
      </c>
      <c r="UT13">
        <v>0</v>
      </c>
      <c r="UU13">
        <v>0</v>
      </c>
      <c r="UV13">
        <v>0</v>
      </c>
      <c r="UW13">
        <v>0</v>
      </c>
      <c r="UX13">
        <v>0</v>
      </c>
      <c r="UY13">
        <v>9</v>
      </c>
      <c r="UZ13">
        <v>9</v>
      </c>
      <c r="VA13">
        <v>9</v>
      </c>
      <c r="VB13">
        <v>0</v>
      </c>
      <c r="VC13">
        <v>9</v>
      </c>
      <c r="VD13">
        <v>9</v>
      </c>
      <c r="VE13">
        <v>9</v>
      </c>
      <c r="VF13">
        <v>0</v>
      </c>
      <c r="VG13">
        <v>9</v>
      </c>
      <c r="VH13">
        <v>9</v>
      </c>
      <c r="VI13">
        <v>9</v>
      </c>
      <c r="VJ13">
        <v>9</v>
      </c>
      <c r="VK13">
        <v>9</v>
      </c>
      <c r="VL13">
        <v>9</v>
      </c>
      <c r="VM13">
        <v>9</v>
      </c>
      <c r="VN13">
        <v>9</v>
      </c>
      <c r="VO13">
        <v>9</v>
      </c>
      <c r="VP13">
        <v>9</v>
      </c>
      <c r="VQ13">
        <v>9</v>
      </c>
      <c r="VR13">
        <v>9</v>
      </c>
      <c r="VS13">
        <v>9</v>
      </c>
      <c r="VT13">
        <v>9</v>
      </c>
      <c r="VU13">
        <v>0</v>
      </c>
      <c r="VV13">
        <v>0</v>
      </c>
      <c r="VW13">
        <v>0</v>
      </c>
      <c r="VX13">
        <v>0</v>
      </c>
      <c r="VY13">
        <v>0</v>
      </c>
      <c r="VZ13">
        <v>0</v>
      </c>
      <c r="WA13">
        <v>0</v>
      </c>
      <c r="WB13">
        <v>9</v>
      </c>
      <c r="WC13">
        <v>9</v>
      </c>
      <c r="WD13">
        <v>9</v>
      </c>
      <c r="WE13">
        <v>9</v>
      </c>
      <c r="WF13">
        <v>9</v>
      </c>
      <c r="WG13">
        <v>9</v>
      </c>
      <c r="WH13">
        <v>9</v>
      </c>
      <c r="WI13">
        <v>9</v>
      </c>
      <c r="WJ13">
        <v>9</v>
      </c>
      <c r="WK13">
        <v>9</v>
      </c>
      <c r="WL13">
        <v>9</v>
      </c>
      <c r="WM13">
        <v>9</v>
      </c>
      <c r="WN13">
        <v>9</v>
      </c>
      <c r="WO13">
        <v>9</v>
      </c>
      <c r="WP13">
        <v>9</v>
      </c>
      <c r="WQ13">
        <v>9</v>
      </c>
      <c r="WR13">
        <v>9</v>
      </c>
      <c r="WS13">
        <v>9</v>
      </c>
      <c r="WT13">
        <v>9</v>
      </c>
      <c r="WU13">
        <v>9</v>
      </c>
      <c r="WV13">
        <v>9</v>
      </c>
      <c r="WW13">
        <v>9</v>
      </c>
      <c r="WX13">
        <v>9</v>
      </c>
      <c r="WY13">
        <v>0</v>
      </c>
      <c r="WZ13">
        <v>9</v>
      </c>
      <c r="XA13">
        <v>0</v>
      </c>
      <c r="XB13">
        <v>9</v>
      </c>
      <c r="XC13">
        <v>0</v>
      </c>
      <c r="XD13">
        <v>9</v>
      </c>
      <c r="XE13">
        <v>9</v>
      </c>
      <c r="XF13">
        <v>9</v>
      </c>
      <c r="XG13">
        <v>0</v>
      </c>
      <c r="XH13">
        <v>0</v>
      </c>
      <c r="XI13">
        <v>0</v>
      </c>
      <c r="XJ13">
        <v>0</v>
      </c>
      <c r="XK13">
        <v>0</v>
      </c>
      <c r="XL13">
        <v>0</v>
      </c>
      <c r="XM13">
        <v>0</v>
      </c>
      <c r="XN13">
        <v>0</v>
      </c>
      <c r="XO13">
        <v>0</v>
      </c>
      <c r="XP13">
        <v>9</v>
      </c>
      <c r="XQ13">
        <v>9</v>
      </c>
      <c r="XR13">
        <v>9</v>
      </c>
      <c r="XS13">
        <v>9</v>
      </c>
      <c r="XT13">
        <v>9</v>
      </c>
      <c r="XU13">
        <v>0</v>
      </c>
      <c r="XV13">
        <v>9</v>
      </c>
      <c r="XW13">
        <v>9</v>
      </c>
      <c r="XX13">
        <v>0</v>
      </c>
      <c r="XY13">
        <v>0</v>
      </c>
      <c r="XZ13">
        <v>9</v>
      </c>
      <c r="YA13">
        <v>9</v>
      </c>
      <c r="YB13">
        <v>9</v>
      </c>
      <c r="YC13">
        <v>9</v>
      </c>
      <c r="YD13">
        <v>9</v>
      </c>
      <c r="YE13">
        <v>9</v>
      </c>
      <c r="YF13">
        <v>9</v>
      </c>
      <c r="YG13">
        <v>9</v>
      </c>
      <c r="YH13">
        <v>9</v>
      </c>
      <c r="YI13">
        <v>9</v>
      </c>
      <c r="YJ13">
        <v>9</v>
      </c>
      <c r="YK13">
        <v>9</v>
      </c>
      <c r="YL13">
        <v>9</v>
      </c>
      <c r="YM13">
        <v>9</v>
      </c>
      <c r="YN13">
        <v>9</v>
      </c>
      <c r="YO13">
        <v>9</v>
      </c>
      <c r="YP13">
        <v>9</v>
      </c>
      <c r="YQ13">
        <v>9</v>
      </c>
      <c r="YR13">
        <v>9</v>
      </c>
      <c r="YS13">
        <v>9</v>
      </c>
      <c r="YT13">
        <v>9</v>
      </c>
      <c r="YU13">
        <v>9</v>
      </c>
      <c r="YV13">
        <v>9</v>
      </c>
      <c r="YW13">
        <v>9</v>
      </c>
      <c r="YX13">
        <v>9</v>
      </c>
      <c r="YY13">
        <v>9</v>
      </c>
      <c r="YZ13">
        <v>9</v>
      </c>
      <c r="ZA13">
        <v>9</v>
      </c>
      <c r="ZB13">
        <v>9</v>
      </c>
      <c r="ZC13">
        <v>9</v>
      </c>
      <c r="ZD13">
        <v>9</v>
      </c>
      <c r="ZE13">
        <v>9</v>
      </c>
      <c r="ZF13">
        <v>9</v>
      </c>
      <c r="ZG13">
        <v>9</v>
      </c>
      <c r="ZH13">
        <v>0</v>
      </c>
      <c r="ZI13">
        <v>0</v>
      </c>
      <c r="ZJ13">
        <v>9</v>
      </c>
      <c r="ZK13">
        <v>0</v>
      </c>
      <c r="ZL13">
        <v>9</v>
      </c>
      <c r="ZM13">
        <v>9</v>
      </c>
      <c r="ZN13">
        <v>9</v>
      </c>
      <c r="ZO13">
        <v>0</v>
      </c>
      <c r="ZP13">
        <v>0</v>
      </c>
      <c r="ZQ13">
        <v>9</v>
      </c>
      <c r="ZR13">
        <v>0</v>
      </c>
      <c r="ZS13">
        <v>9</v>
      </c>
      <c r="ZT13">
        <v>0</v>
      </c>
      <c r="ZU13">
        <v>9</v>
      </c>
      <c r="ZV13">
        <v>9</v>
      </c>
      <c r="ZW13">
        <v>9</v>
      </c>
      <c r="ZX13">
        <v>9</v>
      </c>
      <c r="ZY13">
        <v>9</v>
      </c>
      <c r="ZZ13">
        <v>0</v>
      </c>
      <c r="AAA13">
        <v>9</v>
      </c>
      <c r="AAB13">
        <v>9</v>
      </c>
      <c r="AAC13">
        <v>0</v>
      </c>
      <c r="AAD13">
        <v>9</v>
      </c>
      <c r="AAE13">
        <v>0</v>
      </c>
      <c r="AAF13">
        <v>9</v>
      </c>
      <c r="AAG13">
        <v>0</v>
      </c>
      <c r="AAH13">
        <v>9</v>
      </c>
      <c r="AAI13">
        <v>9</v>
      </c>
      <c r="AAJ13">
        <v>9</v>
      </c>
      <c r="AAK13">
        <v>9</v>
      </c>
      <c r="AAL13">
        <v>9</v>
      </c>
      <c r="AAM13">
        <v>0</v>
      </c>
      <c r="AAN13">
        <v>9</v>
      </c>
      <c r="AAO13">
        <v>0</v>
      </c>
      <c r="AAP13">
        <v>9</v>
      </c>
      <c r="AAQ13">
        <v>0</v>
      </c>
      <c r="AAR13">
        <v>9</v>
      </c>
      <c r="AAS13">
        <v>9</v>
      </c>
      <c r="AAT13">
        <v>9</v>
      </c>
      <c r="AAU13">
        <v>9</v>
      </c>
      <c r="AAV13">
        <v>9</v>
      </c>
      <c r="AAW13">
        <v>9</v>
      </c>
      <c r="AAX13">
        <v>0</v>
      </c>
      <c r="AAY13">
        <v>9</v>
      </c>
      <c r="AAZ13">
        <v>9</v>
      </c>
      <c r="ABA13">
        <v>9</v>
      </c>
      <c r="ABB13">
        <v>9</v>
      </c>
      <c r="ABC13">
        <v>9</v>
      </c>
      <c r="ABD13">
        <v>0</v>
      </c>
      <c r="ABE13">
        <v>0</v>
      </c>
      <c r="ABF13">
        <v>0</v>
      </c>
      <c r="ABG13">
        <v>0</v>
      </c>
      <c r="ABH13">
        <v>0</v>
      </c>
      <c r="ABI13">
        <v>0</v>
      </c>
      <c r="ABJ13">
        <v>9</v>
      </c>
      <c r="ABK13">
        <v>9</v>
      </c>
      <c r="ABL13">
        <v>9</v>
      </c>
      <c r="ABM13">
        <v>9</v>
      </c>
      <c r="ABN13">
        <v>9</v>
      </c>
      <c r="ABO13">
        <v>9</v>
      </c>
      <c r="ABP13">
        <v>9</v>
      </c>
      <c r="ABQ13">
        <v>0</v>
      </c>
      <c r="ABR13">
        <v>9</v>
      </c>
      <c r="ABS13">
        <v>9</v>
      </c>
      <c r="ABT13">
        <v>9</v>
      </c>
      <c r="ABU13">
        <v>9</v>
      </c>
      <c r="ABV13">
        <v>9</v>
      </c>
      <c r="ABW13">
        <v>9</v>
      </c>
      <c r="ABX13">
        <v>9</v>
      </c>
      <c r="ABY13">
        <v>0</v>
      </c>
      <c r="ABZ13">
        <v>9</v>
      </c>
      <c r="ACA13">
        <v>9</v>
      </c>
      <c r="ACB13">
        <v>9</v>
      </c>
      <c r="ACC13">
        <v>9</v>
      </c>
      <c r="ACD13">
        <v>9</v>
      </c>
      <c r="ACE13">
        <v>9</v>
      </c>
      <c r="ACF13">
        <v>9</v>
      </c>
      <c r="ACG13">
        <v>9</v>
      </c>
      <c r="ACH13">
        <v>9</v>
      </c>
      <c r="ACI13">
        <v>0</v>
      </c>
      <c r="ACJ13">
        <v>0</v>
      </c>
      <c r="ACK13">
        <v>9</v>
      </c>
      <c r="ACL13">
        <v>9</v>
      </c>
      <c r="ACM13">
        <v>9</v>
      </c>
      <c r="ACN13">
        <v>0</v>
      </c>
      <c r="ACO13">
        <v>0</v>
      </c>
      <c r="ACP13">
        <v>0</v>
      </c>
      <c r="ACQ13">
        <v>0</v>
      </c>
      <c r="ACR13">
        <v>0</v>
      </c>
      <c r="ACS13">
        <v>0</v>
      </c>
      <c r="ACT13">
        <v>0</v>
      </c>
      <c r="ACU13">
        <v>0</v>
      </c>
      <c r="ACV13">
        <v>0</v>
      </c>
      <c r="ACW13">
        <v>0</v>
      </c>
      <c r="ACX13">
        <v>9</v>
      </c>
      <c r="ACY13">
        <v>9</v>
      </c>
      <c r="ACZ13">
        <v>0</v>
      </c>
      <c r="ADA13">
        <v>9</v>
      </c>
      <c r="ADB13">
        <v>0</v>
      </c>
      <c r="ADC13">
        <v>9</v>
      </c>
      <c r="ADD13">
        <v>0</v>
      </c>
      <c r="ADE13">
        <v>9</v>
      </c>
      <c r="ADF13">
        <v>9</v>
      </c>
      <c r="ADG13">
        <v>9</v>
      </c>
      <c r="ADH13">
        <v>9</v>
      </c>
      <c r="ADI13">
        <v>9</v>
      </c>
      <c r="ADJ13">
        <v>0</v>
      </c>
      <c r="ADK13">
        <v>0</v>
      </c>
      <c r="ADL13">
        <v>0</v>
      </c>
      <c r="ADM13">
        <v>0</v>
      </c>
      <c r="ADN13">
        <v>9</v>
      </c>
      <c r="ADO13">
        <v>0</v>
      </c>
      <c r="ADP13">
        <v>0</v>
      </c>
      <c r="ADQ13">
        <v>0</v>
      </c>
      <c r="ADR13">
        <v>0</v>
      </c>
      <c r="ADS13">
        <v>0</v>
      </c>
      <c r="ADT13">
        <v>0</v>
      </c>
      <c r="ADU13">
        <v>0</v>
      </c>
      <c r="ADV13">
        <v>0</v>
      </c>
      <c r="ADW13">
        <v>0</v>
      </c>
      <c r="ADX13">
        <v>9</v>
      </c>
      <c r="ADY13">
        <v>0</v>
      </c>
      <c r="ADZ13">
        <v>0</v>
      </c>
      <c r="AEA13">
        <v>9</v>
      </c>
      <c r="AEB13">
        <v>0</v>
      </c>
      <c r="AEC13">
        <v>9</v>
      </c>
      <c r="AED13">
        <v>0</v>
      </c>
      <c r="AEE13">
        <v>9</v>
      </c>
      <c r="AEF13">
        <v>0</v>
      </c>
      <c r="AEG13">
        <v>0</v>
      </c>
      <c r="AEH13">
        <v>0</v>
      </c>
      <c r="AEI13">
        <v>0</v>
      </c>
      <c r="AEJ13">
        <v>0</v>
      </c>
      <c r="AEK13">
        <v>9</v>
      </c>
      <c r="AEL13">
        <v>0</v>
      </c>
      <c r="AEM13">
        <v>0</v>
      </c>
      <c r="AEN13">
        <v>0</v>
      </c>
      <c r="AEO13">
        <v>0</v>
      </c>
      <c r="AEP13">
        <v>0</v>
      </c>
      <c r="AEQ13">
        <v>0</v>
      </c>
      <c r="AER13">
        <v>0</v>
      </c>
      <c r="AES13">
        <v>0</v>
      </c>
      <c r="AET13">
        <v>0</v>
      </c>
      <c r="AEU13">
        <v>0</v>
      </c>
      <c r="AEV13">
        <v>0</v>
      </c>
      <c r="AEW13">
        <v>0</v>
      </c>
      <c r="AEX13">
        <v>0</v>
      </c>
      <c r="AEY13">
        <v>9</v>
      </c>
      <c r="AEZ13">
        <v>9</v>
      </c>
      <c r="AFA13">
        <v>9</v>
      </c>
      <c r="AFB13">
        <v>9</v>
      </c>
      <c r="AFC13">
        <v>0</v>
      </c>
      <c r="AFD13">
        <v>0</v>
      </c>
      <c r="AFE13">
        <v>0</v>
      </c>
      <c r="AFF13">
        <v>0</v>
      </c>
      <c r="AFG13">
        <v>0</v>
      </c>
      <c r="AFH13">
        <v>0</v>
      </c>
      <c r="AFI13">
        <v>0</v>
      </c>
      <c r="AFJ13">
        <v>0</v>
      </c>
      <c r="AFK13">
        <v>0</v>
      </c>
      <c r="AFL13">
        <v>0</v>
      </c>
      <c r="AFM13">
        <v>0</v>
      </c>
      <c r="AFN13">
        <v>0</v>
      </c>
      <c r="AFO13">
        <v>0</v>
      </c>
      <c r="AFP13">
        <v>0</v>
      </c>
      <c r="AFQ13">
        <v>0</v>
      </c>
      <c r="AFR13">
        <v>0</v>
      </c>
      <c r="AFS13">
        <v>145.50390318999999</v>
      </c>
      <c r="AFT13">
        <v>145.50390318999999</v>
      </c>
      <c r="AFU13">
        <v>145.50390318999999</v>
      </c>
      <c r="AFV13">
        <v>145.50390318999999</v>
      </c>
      <c r="AFW13">
        <v>145.50390318999999</v>
      </c>
      <c r="AFX13">
        <v>145.50390318999999</v>
      </c>
      <c r="AFY13">
        <v>145.50390318999999</v>
      </c>
      <c r="AFZ13">
        <v>145.50390318999999</v>
      </c>
      <c r="AGA13">
        <v>145.50390318999999</v>
      </c>
      <c r="AGB13">
        <v>145.50390318999999</v>
      </c>
      <c r="AGC13">
        <v>145.50390318999999</v>
      </c>
      <c r="AGD13">
        <v>145.50390318999999</v>
      </c>
      <c r="AGE13">
        <v>145.50390318999999</v>
      </c>
      <c r="AGF13">
        <v>145.50390318999999</v>
      </c>
      <c r="AGG13">
        <v>145.50390318999999</v>
      </c>
      <c r="AGH13">
        <v>145.50390318999999</v>
      </c>
      <c r="AGI13">
        <v>145.50390318999999</v>
      </c>
      <c r="AGJ13">
        <v>145.50390318999999</v>
      </c>
      <c r="AGK13">
        <v>145.50390318999999</v>
      </c>
      <c r="AGL13">
        <v>145.50390318999999</v>
      </c>
      <c r="AGM13">
        <v>145.50390318999999</v>
      </c>
      <c r="AGN13">
        <v>145.50390318999999</v>
      </c>
      <c r="AGO13">
        <v>145.50390318999999</v>
      </c>
      <c r="AGP13">
        <v>145.50390318999999</v>
      </c>
      <c r="AGQ13">
        <v>145.50390318999999</v>
      </c>
      <c r="AGR13">
        <v>145.50390318999999</v>
      </c>
      <c r="AGS13">
        <v>145.50390318999999</v>
      </c>
      <c r="AGT13">
        <v>145.50390318999999</v>
      </c>
      <c r="AGU13">
        <v>145.50390318999999</v>
      </c>
      <c r="AGV13">
        <v>145.50390318999999</v>
      </c>
      <c r="AGW13">
        <v>145.50390318999999</v>
      </c>
      <c r="AGX13">
        <v>145.50390318999999</v>
      </c>
      <c r="AGY13">
        <v>145.50390318999999</v>
      </c>
      <c r="AGZ13">
        <v>145.50390318999999</v>
      </c>
      <c r="AHA13">
        <v>145.50390318999999</v>
      </c>
      <c r="AHB13">
        <v>145.50390318999999</v>
      </c>
      <c r="AHC13">
        <v>145.50390318999999</v>
      </c>
      <c r="AHD13">
        <v>145.50390318999999</v>
      </c>
      <c r="AHE13">
        <v>145.50390318999999</v>
      </c>
      <c r="AHF13">
        <v>145.50390318999999</v>
      </c>
      <c r="AHG13">
        <v>145.50390318999999</v>
      </c>
      <c r="AHH13">
        <v>145.50390318999999</v>
      </c>
      <c r="AHI13">
        <v>145.50390318999999</v>
      </c>
      <c r="AHJ13">
        <v>145.50390318999999</v>
      </c>
      <c r="AHK13">
        <v>145.50390318999999</v>
      </c>
      <c r="AHL13">
        <v>145.50390318999999</v>
      </c>
      <c r="AHM13">
        <v>145.50390318999999</v>
      </c>
      <c r="AHN13">
        <v>145.50390318999999</v>
      </c>
      <c r="AHO13">
        <v>145.50390318999999</v>
      </c>
      <c r="AHP13">
        <v>145.50390318999999</v>
      </c>
      <c r="AHQ13">
        <v>145.50390318999999</v>
      </c>
      <c r="AHR13">
        <v>145.50390318999999</v>
      </c>
      <c r="AHS13">
        <v>145.50390318999999</v>
      </c>
      <c r="AHT13">
        <v>145.50390318999999</v>
      </c>
      <c r="AHU13">
        <v>145.50390318999999</v>
      </c>
      <c r="AHV13">
        <v>145.50390318999999</v>
      </c>
      <c r="AHW13">
        <v>145.50390318999999</v>
      </c>
      <c r="AHX13">
        <v>145.50390318999999</v>
      </c>
      <c r="AHY13">
        <v>145.50390318999999</v>
      </c>
      <c r="AHZ13">
        <v>145.50390318999999</v>
      </c>
      <c r="AIA13">
        <v>145.50390318999999</v>
      </c>
      <c r="AIB13">
        <v>145.50390318999999</v>
      </c>
      <c r="AIC13">
        <v>145.50390318999999</v>
      </c>
      <c r="AID13">
        <v>145.50390318999999</v>
      </c>
      <c r="AIE13">
        <v>145.50390318999999</v>
      </c>
      <c r="AIF13">
        <v>145.50390318999999</v>
      </c>
      <c r="AIG13">
        <v>145.50390318999999</v>
      </c>
      <c r="AIH13">
        <v>145.50390318999999</v>
      </c>
      <c r="AII13">
        <v>145.68170615</v>
      </c>
      <c r="AIJ13">
        <v>147.36721008999999</v>
      </c>
      <c r="AIK13">
        <v>146.65527258</v>
      </c>
      <c r="AIL13">
        <v>145.70619815000001</v>
      </c>
      <c r="AIM13">
        <v>145.38619002999999</v>
      </c>
      <c r="AIN13">
        <v>149.11578046</v>
      </c>
      <c r="AIO13">
        <v>143.96260021000001</v>
      </c>
      <c r="AIP13">
        <v>146.15304172</v>
      </c>
      <c r="AIQ13">
        <v>144.83621724</v>
      </c>
      <c r="AIR13">
        <v>144.34472930999999</v>
      </c>
      <c r="AIS13">
        <v>145.70062895000001</v>
      </c>
      <c r="AIT13">
        <v>145.63552684000001</v>
      </c>
      <c r="AIU13">
        <v>145.04378725999999</v>
      </c>
      <c r="AIV13">
        <v>145.50390318999999</v>
      </c>
      <c r="AIW13">
        <v>145.50390318999999</v>
      </c>
      <c r="AIX13">
        <v>145.50390318999999</v>
      </c>
      <c r="AIY13">
        <v>145.50390318999999</v>
      </c>
      <c r="AIZ13">
        <v>145.50390318999999</v>
      </c>
      <c r="AJA13">
        <v>145.50390318999999</v>
      </c>
      <c r="AJB13">
        <v>144.91557692999999</v>
      </c>
      <c r="AJC13">
        <v>0</v>
      </c>
      <c r="AJD13">
        <v>145.50390318999999</v>
      </c>
      <c r="AJE13">
        <v>145.50390318999999</v>
      </c>
      <c r="AJF13">
        <v>146.25867679000001</v>
      </c>
      <c r="AJG13">
        <v>146.68141378999999</v>
      </c>
      <c r="AJH13">
        <v>145.94720464</v>
      </c>
      <c r="AJI13">
        <v>145.50390318999999</v>
      </c>
      <c r="AJJ13">
        <v>145.50390318999999</v>
      </c>
      <c r="AJK13">
        <v>145.50390318999999</v>
      </c>
      <c r="AJL13">
        <v>145.50390318999999</v>
      </c>
      <c r="AJM13">
        <v>145.50390318999999</v>
      </c>
      <c r="AJN13">
        <v>145.50390318999999</v>
      </c>
      <c r="AJO13">
        <v>145.50390318999999</v>
      </c>
      <c r="AJP13">
        <v>145.31677443000001</v>
      </c>
      <c r="AJQ13">
        <v>145.50390318999999</v>
      </c>
      <c r="AJR13">
        <v>145.50390318999999</v>
      </c>
      <c r="AJS13">
        <v>145.50390318999999</v>
      </c>
      <c r="AJT13">
        <v>146.83810181000001</v>
      </c>
      <c r="AJU13">
        <v>145.50390318999999</v>
      </c>
      <c r="AJV13">
        <v>145.50390318999999</v>
      </c>
      <c r="AJW13">
        <v>147.75112712999999</v>
      </c>
      <c r="AJX13">
        <v>145.50390318999999</v>
      </c>
      <c r="AJY13">
        <v>145.50390318999999</v>
      </c>
      <c r="AJZ13">
        <v>145.91664577</v>
      </c>
      <c r="AKA13">
        <v>145.50390318999999</v>
      </c>
      <c r="AKB13">
        <v>145.50390318999999</v>
      </c>
      <c r="AKC13">
        <v>145.50390318999999</v>
      </c>
      <c r="AKD13">
        <v>145.50390318999999</v>
      </c>
      <c r="AKE13">
        <v>145.50390318999999</v>
      </c>
      <c r="AKF13">
        <v>145.50390318999999</v>
      </c>
      <c r="AKG13">
        <v>145.50390318999999</v>
      </c>
      <c r="AKH13">
        <v>145.50390318999999</v>
      </c>
      <c r="AKI13">
        <v>145.50390318999999</v>
      </c>
      <c r="AKJ13">
        <v>145.50390318999999</v>
      </c>
      <c r="AKK13">
        <v>145.50390318999999</v>
      </c>
      <c r="AKL13">
        <v>145.50390318999999</v>
      </c>
      <c r="AKM13">
        <v>145.50390318999999</v>
      </c>
      <c r="AKN13">
        <v>145.50390318999999</v>
      </c>
      <c r="AKO13">
        <v>145.50390318999999</v>
      </c>
      <c r="AKP13">
        <v>145.50390318999999</v>
      </c>
      <c r="AKQ13">
        <v>145.50390318999999</v>
      </c>
      <c r="AKR13">
        <v>145.50390318999999</v>
      </c>
      <c r="AKS13">
        <v>145.50390318999999</v>
      </c>
      <c r="AKT13">
        <v>145.50390318999999</v>
      </c>
      <c r="AKU13">
        <v>145.50390318999999</v>
      </c>
      <c r="AKV13">
        <v>145.50390318999999</v>
      </c>
      <c r="AKW13">
        <v>145.50390318999999</v>
      </c>
      <c r="AKX13">
        <v>145.50390318999999</v>
      </c>
      <c r="AKY13">
        <v>145.50390318999999</v>
      </c>
      <c r="AKZ13">
        <v>145.50390318999999</v>
      </c>
      <c r="ALA13">
        <v>145.50390318999999</v>
      </c>
      <c r="ALB13">
        <v>145.50390318999999</v>
      </c>
      <c r="ALC13">
        <v>145.50390318999999</v>
      </c>
      <c r="ALD13">
        <v>145.50390318999999</v>
      </c>
      <c r="ALE13">
        <v>145.50390318999999</v>
      </c>
      <c r="ALF13">
        <v>145.50390318999999</v>
      </c>
      <c r="ALG13">
        <v>145.50390318999999</v>
      </c>
      <c r="ALH13">
        <v>145.50390318999999</v>
      </c>
      <c r="ALI13">
        <v>145.50390318999999</v>
      </c>
      <c r="ALJ13">
        <v>145.50390318999999</v>
      </c>
      <c r="ALK13">
        <v>145.50390318999999</v>
      </c>
      <c r="ALL13">
        <v>145.50390318999999</v>
      </c>
      <c r="ALM13">
        <v>145.50390318999999</v>
      </c>
      <c r="ALN13">
        <v>145.50390318999999</v>
      </c>
      <c r="ALO13">
        <v>145.50390318999999</v>
      </c>
      <c r="ALP13">
        <v>145.50390318999999</v>
      </c>
      <c r="ALQ13">
        <v>145.50390318999999</v>
      </c>
      <c r="ALR13">
        <v>145.50390318999999</v>
      </c>
      <c r="ALS13">
        <v>145.50390318999999</v>
      </c>
      <c r="ALT13">
        <v>145.50390318999999</v>
      </c>
      <c r="ALU13">
        <v>145.50390318999999</v>
      </c>
      <c r="ALV13">
        <v>145.50390318999999</v>
      </c>
      <c r="ALW13">
        <v>145.50390318999999</v>
      </c>
      <c r="ALX13">
        <v>145.50390318999999</v>
      </c>
      <c r="ALY13">
        <v>145.50390318999999</v>
      </c>
      <c r="ALZ13">
        <v>145.50390318999999</v>
      </c>
      <c r="AMA13">
        <v>145.50390318999999</v>
      </c>
      <c r="AMB13">
        <v>145.50390318999999</v>
      </c>
      <c r="AMC13">
        <v>145.50390318999999</v>
      </c>
      <c r="AMD13">
        <v>145.50390318999999</v>
      </c>
      <c r="AME13">
        <v>145.50390318999999</v>
      </c>
      <c r="AMF13">
        <v>145.50390318999999</v>
      </c>
      <c r="AMG13">
        <v>145.50390318999999</v>
      </c>
      <c r="AMH13">
        <v>145.50390318999999</v>
      </c>
      <c r="AMI13">
        <v>145.50390318999999</v>
      </c>
      <c r="AMJ13">
        <v>145.50390318999999</v>
      </c>
      <c r="AMK13">
        <v>145.50390318999999</v>
      </c>
      <c r="AML13">
        <v>145.50390318999999</v>
      </c>
      <c r="AMM13">
        <v>145.50390318999999</v>
      </c>
      <c r="AMN13">
        <v>145.50390318999999</v>
      </c>
      <c r="AMO13">
        <v>145.50390318999999</v>
      </c>
      <c r="AMP13">
        <v>145.50390318999999</v>
      </c>
      <c r="AMQ13">
        <v>145.50390318999999</v>
      </c>
      <c r="AMR13">
        <v>145.50390318999999</v>
      </c>
      <c r="AMS13">
        <v>145.50390318999999</v>
      </c>
      <c r="AMT13">
        <v>145.50390318999999</v>
      </c>
      <c r="AMU13">
        <v>145.50390318999999</v>
      </c>
      <c r="AMV13">
        <v>145.50390318999999</v>
      </c>
      <c r="AMW13">
        <v>145.50390318999999</v>
      </c>
      <c r="AMX13">
        <v>145.50390318999999</v>
      </c>
      <c r="AMY13">
        <v>145.50390318999999</v>
      </c>
      <c r="AMZ13">
        <v>145.50390318999999</v>
      </c>
      <c r="ANA13">
        <v>145.50390318999999</v>
      </c>
      <c r="ANB13">
        <v>145.50390318999999</v>
      </c>
      <c r="ANC13">
        <v>145.50390318999999</v>
      </c>
      <c r="AND13">
        <v>145.50390318999999</v>
      </c>
      <c r="ANE13">
        <v>145.50390318999999</v>
      </c>
      <c r="ANF13">
        <v>145.50390318999999</v>
      </c>
      <c r="ANG13">
        <v>145.50390318999999</v>
      </c>
      <c r="ANH13">
        <v>145.50390318999999</v>
      </c>
      <c r="ANI13">
        <v>2863</v>
      </c>
      <c r="ANJ13">
        <v>67</v>
      </c>
      <c r="ANK13">
        <v>1</v>
      </c>
      <c r="ANL13">
        <v>8138524</v>
      </c>
      <c r="ANM13">
        <v>324012</v>
      </c>
      <c r="ANN13">
        <v>2055448</v>
      </c>
      <c r="ANO13">
        <v>7013189</v>
      </c>
      <c r="ANP13">
        <v>302788</v>
      </c>
      <c r="ANT13">
        <v>97</v>
      </c>
      <c r="ANU13">
        <v>13335</v>
      </c>
      <c r="ANV13">
        <v>494</v>
      </c>
      <c r="ANW13">
        <v>1</v>
      </c>
      <c r="ANX13">
        <v>1</v>
      </c>
      <c r="ANY13">
        <v>2</v>
      </c>
      <c r="ANZ13">
        <v>2</v>
      </c>
      <c r="AOA13">
        <v>2</v>
      </c>
      <c r="AOB13">
        <v>1</v>
      </c>
      <c r="AOC13">
        <v>2</v>
      </c>
      <c r="AOD13">
        <v>2</v>
      </c>
      <c r="AOE13">
        <v>1112</v>
      </c>
      <c r="AOF13">
        <v>1112000</v>
      </c>
      <c r="AOG13">
        <v>20730</v>
      </c>
      <c r="AOH13">
        <v>2</v>
      </c>
      <c r="AOI13">
        <v>3</v>
      </c>
      <c r="AOJ13">
        <v>2</v>
      </c>
      <c r="AOK13">
        <v>3</v>
      </c>
      <c r="AOL13">
        <v>9</v>
      </c>
      <c r="AOM13">
        <v>9</v>
      </c>
      <c r="AON13">
        <v>0</v>
      </c>
      <c r="AOO13">
        <v>0</v>
      </c>
      <c r="AOP13">
        <v>2</v>
      </c>
      <c r="AOQ13">
        <v>3</v>
      </c>
      <c r="AOR13">
        <v>755334</v>
      </c>
      <c r="AOS13">
        <v>8049</v>
      </c>
      <c r="AOT13">
        <v>176632</v>
      </c>
      <c r="AOU13">
        <v>356666</v>
      </c>
      <c r="AOV13">
        <v>1628647</v>
      </c>
      <c r="AOW13">
        <v>0</v>
      </c>
      <c r="AOX13">
        <v>2665792</v>
      </c>
      <c r="AOY13">
        <v>118131</v>
      </c>
      <c r="AOZ13">
        <v>847014</v>
      </c>
      <c r="APA13">
        <v>1582259</v>
      </c>
      <c r="APB13">
        <v>0</v>
      </c>
      <c r="APC13">
        <v>8049</v>
      </c>
      <c r="APD13">
        <v>176632</v>
      </c>
      <c r="APE13">
        <v>0</v>
      </c>
      <c r="APF13">
        <v>1628647</v>
      </c>
      <c r="APG13">
        <v>0</v>
      </c>
      <c r="APH13">
        <v>2665792</v>
      </c>
      <c r="API13">
        <v>118131</v>
      </c>
      <c r="APJ13">
        <v>847014</v>
      </c>
      <c r="APK13">
        <v>1568924</v>
      </c>
      <c r="APQ13">
        <v>0</v>
      </c>
      <c r="APR13">
        <v>0</v>
      </c>
      <c r="APS13">
        <v>0</v>
      </c>
      <c r="APT13">
        <v>0</v>
      </c>
      <c r="APU13">
        <v>13335</v>
      </c>
      <c r="APV13">
        <v>755334</v>
      </c>
      <c r="APW13">
        <v>0</v>
      </c>
      <c r="APX13">
        <v>356666</v>
      </c>
      <c r="APY13">
        <v>0</v>
      </c>
      <c r="APZ13">
        <v>0</v>
      </c>
      <c r="AQA13">
        <v>5</v>
      </c>
    </row>
    <row r="14" spans="1:1119" x14ac:dyDescent="0.25">
      <c r="A14">
        <v>2776</v>
      </c>
      <c r="B14">
        <v>3</v>
      </c>
      <c r="C14">
        <v>6</v>
      </c>
      <c r="D14">
        <v>4</v>
      </c>
      <c r="E14">
        <v>1</v>
      </c>
      <c r="F14">
        <v>12000</v>
      </c>
      <c r="G14">
        <v>4</v>
      </c>
      <c r="H14">
        <v>8</v>
      </c>
      <c r="I14">
        <v>6</v>
      </c>
      <c r="J14">
        <v>2</v>
      </c>
      <c r="K14">
        <v>1</v>
      </c>
      <c r="L14">
        <v>11</v>
      </c>
      <c r="M14">
        <v>4</v>
      </c>
      <c r="N14">
        <v>2</v>
      </c>
      <c r="O14">
        <v>2</v>
      </c>
      <c r="P14">
        <v>3</v>
      </c>
      <c r="Q14">
        <v>1</v>
      </c>
      <c r="R14">
        <v>20</v>
      </c>
      <c r="S14">
        <v>2</v>
      </c>
      <c r="T14">
        <v>2</v>
      </c>
      <c r="V14">
        <v>2</v>
      </c>
      <c r="X14">
        <v>1970</v>
      </c>
      <c r="Y14">
        <v>5</v>
      </c>
      <c r="AA14">
        <v>1</v>
      </c>
      <c r="AB14">
        <v>2</v>
      </c>
      <c r="AC14">
        <v>2</v>
      </c>
      <c r="AD14">
        <v>2</v>
      </c>
      <c r="AE14">
        <v>1</v>
      </c>
      <c r="AF14">
        <v>2</v>
      </c>
      <c r="AG14">
        <v>2</v>
      </c>
      <c r="AH14">
        <v>2</v>
      </c>
      <c r="AI14">
        <v>1</v>
      </c>
      <c r="AJ14">
        <v>2</v>
      </c>
      <c r="AK14">
        <v>2</v>
      </c>
      <c r="AL14">
        <v>2</v>
      </c>
      <c r="AM14">
        <v>2</v>
      </c>
      <c r="AN14">
        <v>2</v>
      </c>
      <c r="AO14">
        <v>2</v>
      </c>
      <c r="AP14">
        <v>2</v>
      </c>
      <c r="AQ14">
        <v>1</v>
      </c>
      <c r="AX14">
        <v>8</v>
      </c>
      <c r="BL14">
        <v>1</v>
      </c>
      <c r="BM14">
        <v>2</v>
      </c>
      <c r="BN14">
        <v>1</v>
      </c>
      <c r="BP14">
        <v>1</v>
      </c>
      <c r="BQ14">
        <v>1</v>
      </c>
      <c r="BR14">
        <v>2</v>
      </c>
      <c r="BS14">
        <v>1</v>
      </c>
      <c r="BT14">
        <v>1</v>
      </c>
      <c r="BU14">
        <v>2</v>
      </c>
      <c r="BV14">
        <v>2</v>
      </c>
      <c r="BX14">
        <v>6</v>
      </c>
      <c r="BY14">
        <v>1</v>
      </c>
      <c r="BZ14">
        <v>2</v>
      </c>
      <c r="CA14">
        <v>1</v>
      </c>
      <c r="CB14">
        <v>1</v>
      </c>
      <c r="CC14">
        <v>1</v>
      </c>
      <c r="CG14">
        <v>12</v>
      </c>
      <c r="CJ14">
        <v>2</v>
      </c>
      <c r="CK14">
        <v>1</v>
      </c>
      <c r="CL14">
        <v>2</v>
      </c>
      <c r="CM14">
        <v>50</v>
      </c>
      <c r="CN14">
        <v>4</v>
      </c>
      <c r="CO14">
        <v>9</v>
      </c>
      <c r="CP14">
        <v>3</v>
      </c>
      <c r="CQ14">
        <v>1</v>
      </c>
      <c r="CR14">
        <v>2</v>
      </c>
      <c r="CS14">
        <v>1</v>
      </c>
      <c r="CT14">
        <v>1</v>
      </c>
      <c r="CU14">
        <v>2</v>
      </c>
      <c r="CV14">
        <v>2</v>
      </c>
      <c r="CW14">
        <v>1</v>
      </c>
      <c r="CX14">
        <v>1</v>
      </c>
      <c r="CZ14">
        <v>1</v>
      </c>
      <c r="DA14">
        <v>1</v>
      </c>
      <c r="DB14">
        <v>2</v>
      </c>
      <c r="DD14">
        <v>2</v>
      </c>
      <c r="DE14">
        <v>1</v>
      </c>
      <c r="DF14">
        <v>2</v>
      </c>
      <c r="DG14">
        <v>1</v>
      </c>
      <c r="DH14">
        <v>2</v>
      </c>
      <c r="DI14">
        <v>2</v>
      </c>
      <c r="DJ14">
        <v>2</v>
      </c>
      <c r="DK14">
        <v>2</v>
      </c>
      <c r="DL14">
        <v>2</v>
      </c>
      <c r="DM14">
        <v>2</v>
      </c>
      <c r="DP14">
        <v>1</v>
      </c>
      <c r="DV14">
        <v>2</v>
      </c>
      <c r="DW14">
        <v>2</v>
      </c>
      <c r="DZ14">
        <v>2</v>
      </c>
      <c r="EF14">
        <v>100</v>
      </c>
      <c r="EH14">
        <v>2</v>
      </c>
      <c r="EI14">
        <v>2</v>
      </c>
      <c r="EJ14">
        <v>2</v>
      </c>
      <c r="EK14">
        <v>1</v>
      </c>
      <c r="EL14">
        <v>2</v>
      </c>
      <c r="EM14">
        <v>2</v>
      </c>
      <c r="EN14">
        <v>2</v>
      </c>
      <c r="ER14">
        <v>100</v>
      </c>
      <c r="EV14">
        <v>4</v>
      </c>
      <c r="FK14">
        <v>2</v>
      </c>
      <c r="FL14">
        <v>2</v>
      </c>
      <c r="FM14">
        <v>2</v>
      </c>
      <c r="FN14">
        <v>2</v>
      </c>
      <c r="FO14">
        <v>2</v>
      </c>
      <c r="FP14">
        <v>2</v>
      </c>
      <c r="FQ14">
        <v>1</v>
      </c>
      <c r="GL14">
        <v>2</v>
      </c>
      <c r="GM14">
        <v>1</v>
      </c>
      <c r="GN14">
        <v>2</v>
      </c>
      <c r="GO14">
        <v>2</v>
      </c>
      <c r="GP14">
        <v>2</v>
      </c>
      <c r="GQ14">
        <v>2</v>
      </c>
      <c r="GR14">
        <v>2</v>
      </c>
      <c r="GS14">
        <v>2</v>
      </c>
      <c r="GV14">
        <v>2</v>
      </c>
      <c r="GX14">
        <v>1</v>
      </c>
      <c r="GZ14">
        <v>100</v>
      </c>
      <c r="HA14">
        <v>2</v>
      </c>
      <c r="HB14">
        <v>2</v>
      </c>
      <c r="HC14">
        <v>2</v>
      </c>
      <c r="HD14">
        <v>1</v>
      </c>
      <c r="HE14">
        <v>2</v>
      </c>
      <c r="HF14">
        <v>2</v>
      </c>
      <c r="HG14">
        <v>2</v>
      </c>
      <c r="HH14">
        <v>2</v>
      </c>
      <c r="HL14">
        <v>100</v>
      </c>
      <c r="HQ14">
        <v>4</v>
      </c>
      <c r="IE14">
        <v>1</v>
      </c>
      <c r="IF14">
        <v>1</v>
      </c>
      <c r="IG14">
        <v>2</v>
      </c>
      <c r="IH14">
        <v>2</v>
      </c>
      <c r="II14">
        <v>2</v>
      </c>
      <c r="IJ14">
        <v>2</v>
      </c>
      <c r="IK14">
        <v>1</v>
      </c>
      <c r="IU14">
        <v>2</v>
      </c>
      <c r="IV14">
        <v>1</v>
      </c>
      <c r="IW14">
        <v>2</v>
      </c>
      <c r="IX14">
        <v>2</v>
      </c>
      <c r="IY14">
        <v>2</v>
      </c>
      <c r="IZ14">
        <v>2</v>
      </c>
      <c r="JA14">
        <v>1</v>
      </c>
      <c r="JB14">
        <v>2</v>
      </c>
      <c r="JD14">
        <v>2</v>
      </c>
      <c r="JF14">
        <v>2</v>
      </c>
      <c r="JH14">
        <v>1</v>
      </c>
      <c r="JI14">
        <v>2</v>
      </c>
      <c r="JJ14">
        <v>2</v>
      </c>
      <c r="JM14">
        <v>1</v>
      </c>
      <c r="JS14">
        <v>1</v>
      </c>
      <c r="JV14">
        <v>2</v>
      </c>
      <c r="JW14">
        <v>2</v>
      </c>
      <c r="JZ14">
        <v>2</v>
      </c>
      <c r="KF14">
        <v>2</v>
      </c>
      <c r="KG14">
        <v>2</v>
      </c>
      <c r="KJ14">
        <v>2</v>
      </c>
      <c r="KP14">
        <v>1</v>
      </c>
      <c r="KW14">
        <v>2</v>
      </c>
      <c r="KX14">
        <v>2</v>
      </c>
      <c r="KY14">
        <v>2</v>
      </c>
      <c r="KZ14">
        <v>2</v>
      </c>
      <c r="LA14">
        <v>2</v>
      </c>
      <c r="LB14">
        <v>1</v>
      </c>
      <c r="LE14">
        <v>2</v>
      </c>
      <c r="LH14">
        <v>2</v>
      </c>
      <c r="LJ14">
        <v>2</v>
      </c>
      <c r="LO14">
        <v>1</v>
      </c>
      <c r="LP14">
        <v>2</v>
      </c>
      <c r="LQ14">
        <v>2</v>
      </c>
      <c r="LR14">
        <v>2</v>
      </c>
      <c r="LT14">
        <v>2</v>
      </c>
      <c r="MA14">
        <v>1</v>
      </c>
      <c r="MB14">
        <v>2</v>
      </c>
      <c r="MJ14">
        <v>2</v>
      </c>
      <c r="MT14">
        <v>1</v>
      </c>
      <c r="MU14">
        <v>2</v>
      </c>
      <c r="MY14">
        <v>2</v>
      </c>
      <c r="MZ14">
        <v>1</v>
      </c>
      <c r="NA14">
        <v>2</v>
      </c>
      <c r="NB14">
        <v>2</v>
      </c>
      <c r="NC14">
        <v>2</v>
      </c>
      <c r="ND14">
        <v>2</v>
      </c>
      <c r="NE14">
        <v>1</v>
      </c>
      <c r="NF14">
        <v>2</v>
      </c>
      <c r="NG14">
        <v>2</v>
      </c>
      <c r="NH14">
        <v>2</v>
      </c>
      <c r="NM14">
        <v>3</v>
      </c>
      <c r="NU14">
        <v>1</v>
      </c>
      <c r="NV14">
        <v>9</v>
      </c>
      <c r="NW14">
        <v>2</v>
      </c>
      <c r="NX14">
        <v>2</v>
      </c>
      <c r="NZ14">
        <v>1</v>
      </c>
      <c r="OA14">
        <v>0</v>
      </c>
      <c r="OB14">
        <v>0</v>
      </c>
      <c r="OC14">
        <v>0</v>
      </c>
      <c r="OE14">
        <v>1</v>
      </c>
      <c r="OF14">
        <v>1</v>
      </c>
      <c r="OG14">
        <v>1</v>
      </c>
      <c r="OH14">
        <v>2</v>
      </c>
      <c r="OJ14">
        <v>2</v>
      </c>
      <c r="OK14">
        <v>2</v>
      </c>
      <c r="OM14">
        <v>2</v>
      </c>
      <c r="OO14">
        <v>2</v>
      </c>
      <c r="OQ14">
        <v>1</v>
      </c>
      <c r="OR14">
        <v>1</v>
      </c>
      <c r="OS14">
        <v>1</v>
      </c>
      <c r="OT14">
        <v>100</v>
      </c>
      <c r="OU14">
        <v>4</v>
      </c>
      <c r="OW14">
        <v>70</v>
      </c>
      <c r="OX14">
        <v>3</v>
      </c>
      <c r="OY14">
        <v>1</v>
      </c>
      <c r="OZ14">
        <v>1</v>
      </c>
      <c r="PA14">
        <v>1</v>
      </c>
      <c r="PB14">
        <v>2</v>
      </c>
      <c r="PC14">
        <v>2</v>
      </c>
      <c r="PD14">
        <v>2</v>
      </c>
      <c r="PE14">
        <v>2</v>
      </c>
      <c r="PF14">
        <v>2</v>
      </c>
      <c r="PG14">
        <v>80</v>
      </c>
      <c r="PH14">
        <v>20</v>
      </c>
      <c r="PN14">
        <v>2</v>
      </c>
      <c r="PO14">
        <v>2</v>
      </c>
      <c r="PP14">
        <v>2</v>
      </c>
      <c r="PQ14">
        <v>2</v>
      </c>
      <c r="PR14">
        <v>2</v>
      </c>
      <c r="PS14">
        <v>2</v>
      </c>
      <c r="PT14">
        <v>2</v>
      </c>
      <c r="PU14">
        <v>2</v>
      </c>
      <c r="PV14">
        <v>3</v>
      </c>
      <c r="PW14">
        <v>2</v>
      </c>
      <c r="PX14">
        <v>2</v>
      </c>
      <c r="PY14">
        <v>1</v>
      </c>
      <c r="PZ14">
        <v>2</v>
      </c>
      <c r="QA14">
        <v>2</v>
      </c>
      <c r="QB14">
        <v>1</v>
      </c>
      <c r="QC14">
        <v>10</v>
      </c>
      <c r="QD14">
        <v>1</v>
      </c>
      <c r="QE14">
        <v>0</v>
      </c>
      <c r="QF14">
        <v>0</v>
      </c>
      <c r="QG14">
        <v>0</v>
      </c>
      <c r="QH14">
        <v>0</v>
      </c>
      <c r="QI14">
        <v>0</v>
      </c>
      <c r="QJ14">
        <v>0</v>
      </c>
      <c r="QK14">
        <v>0</v>
      </c>
      <c r="QL14">
        <v>0</v>
      </c>
      <c r="QM14">
        <v>0</v>
      </c>
      <c r="QN14">
        <v>0</v>
      </c>
      <c r="QO14">
        <v>0</v>
      </c>
      <c r="QP14">
        <v>0</v>
      </c>
      <c r="QQ14">
        <v>0</v>
      </c>
      <c r="QR14">
        <v>0</v>
      </c>
      <c r="QS14">
        <v>9</v>
      </c>
      <c r="QT14">
        <v>0</v>
      </c>
      <c r="QU14">
        <v>9</v>
      </c>
      <c r="QV14">
        <v>1</v>
      </c>
      <c r="QW14">
        <v>0</v>
      </c>
      <c r="QX14">
        <v>0</v>
      </c>
      <c r="QY14">
        <v>0</v>
      </c>
      <c r="QZ14">
        <v>0</v>
      </c>
      <c r="RA14">
        <v>0</v>
      </c>
      <c r="RB14">
        <v>0</v>
      </c>
      <c r="RC14">
        <v>0</v>
      </c>
      <c r="RD14">
        <v>0</v>
      </c>
      <c r="RE14">
        <v>0</v>
      </c>
      <c r="RF14">
        <v>0</v>
      </c>
      <c r="RG14">
        <v>0</v>
      </c>
      <c r="RH14">
        <v>0</v>
      </c>
      <c r="RI14">
        <v>0</v>
      </c>
      <c r="RJ14">
        <v>0</v>
      </c>
      <c r="RK14">
        <v>0</v>
      </c>
      <c r="RL14">
        <v>0</v>
      </c>
      <c r="RM14">
        <v>0</v>
      </c>
      <c r="RN14">
        <v>9</v>
      </c>
      <c r="RO14">
        <v>9</v>
      </c>
      <c r="RP14">
        <v>9</v>
      </c>
      <c r="RQ14">
        <v>9</v>
      </c>
      <c r="RR14">
        <v>9</v>
      </c>
      <c r="RS14">
        <v>9</v>
      </c>
      <c r="RT14">
        <v>9</v>
      </c>
      <c r="RU14">
        <v>9</v>
      </c>
      <c r="RV14">
        <v>9</v>
      </c>
      <c r="RW14">
        <v>9</v>
      </c>
      <c r="RX14">
        <v>9</v>
      </c>
      <c r="RY14">
        <v>0</v>
      </c>
      <c r="RZ14">
        <v>0</v>
      </c>
      <c r="SA14">
        <v>0</v>
      </c>
      <c r="SB14">
        <v>0</v>
      </c>
      <c r="SC14">
        <v>0</v>
      </c>
      <c r="SD14">
        <v>0</v>
      </c>
      <c r="SE14">
        <v>0</v>
      </c>
      <c r="SF14">
        <v>0</v>
      </c>
      <c r="SG14">
        <v>0</v>
      </c>
      <c r="SH14">
        <v>0</v>
      </c>
      <c r="SI14">
        <v>9</v>
      </c>
      <c r="SJ14">
        <v>0</v>
      </c>
      <c r="SK14">
        <v>0</v>
      </c>
      <c r="SL14">
        <v>0</v>
      </c>
      <c r="SM14">
        <v>0</v>
      </c>
      <c r="SN14">
        <v>0</v>
      </c>
      <c r="SO14">
        <v>0</v>
      </c>
      <c r="SP14">
        <v>9</v>
      </c>
      <c r="SQ14">
        <v>9</v>
      </c>
      <c r="SR14">
        <v>9</v>
      </c>
      <c r="SS14">
        <v>0</v>
      </c>
      <c r="ST14">
        <v>9</v>
      </c>
      <c r="SU14">
        <v>9</v>
      </c>
      <c r="SV14">
        <v>0</v>
      </c>
      <c r="SW14">
        <v>0</v>
      </c>
      <c r="SX14">
        <v>0</v>
      </c>
      <c r="SY14">
        <v>0</v>
      </c>
      <c r="SZ14">
        <v>0</v>
      </c>
      <c r="TA14">
        <v>1</v>
      </c>
      <c r="TB14">
        <v>0</v>
      </c>
      <c r="TC14">
        <v>0</v>
      </c>
      <c r="TD14">
        <v>0</v>
      </c>
      <c r="TE14">
        <v>0</v>
      </c>
      <c r="TF14">
        <v>0</v>
      </c>
      <c r="TG14">
        <v>0</v>
      </c>
      <c r="TH14">
        <v>0</v>
      </c>
      <c r="TI14">
        <v>0</v>
      </c>
      <c r="TJ14">
        <v>0</v>
      </c>
      <c r="TK14">
        <v>0</v>
      </c>
      <c r="TL14">
        <v>0</v>
      </c>
      <c r="TM14">
        <v>0</v>
      </c>
      <c r="TN14">
        <v>0</v>
      </c>
      <c r="TO14">
        <v>0</v>
      </c>
      <c r="TP14">
        <v>0</v>
      </c>
      <c r="TQ14">
        <v>0</v>
      </c>
      <c r="TR14">
        <v>0</v>
      </c>
      <c r="TS14">
        <v>0</v>
      </c>
      <c r="TT14">
        <v>0</v>
      </c>
      <c r="TU14">
        <v>0</v>
      </c>
      <c r="TV14">
        <v>0</v>
      </c>
      <c r="TW14">
        <v>0</v>
      </c>
      <c r="TX14">
        <v>9</v>
      </c>
      <c r="TY14">
        <v>9</v>
      </c>
      <c r="TZ14">
        <v>0</v>
      </c>
      <c r="UA14">
        <v>9</v>
      </c>
      <c r="UB14">
        <v>9</v>
      </c>
      <c r="UC14">
        <v>9</v>
      </c>
      <c r="UD14">
        <v>9</v>
      </c>
      <c r="UE14">
        <v>9</v>
      </c>
      <c r="UF14">
        <v>0</v>
      </c>
      <c r="UG14">
        <v>0</v>
      </c>
      <c r="UH14">
        <v>9</v>
      </c>
      <c r="UI14">
        <v>9</v>
      </c>
      <c r="UJ14">
        <v>0</v>
      </c>
      <c r="UK14">
        <v>9</v>
      </c>
      <c r="UL14">
        <v>9</v>
      </c>
      <c r="UM14">
        <v>9</v>
      </c>
      <c r="UN14">
        <v>9</v>
      </c>
      <c r="UO14">
        <v>9</v>
      </c>
      <c r="UP14">
        <v>0</v>
      </c>
      <c r="UQ14">
        <v>9</v>
      </c>
      <c r="UR14">
        <v>0</v>
      </c>
      <c r="US14">
        <v>0</v>
      </c>
      <c r="UT14">
        <v>0</v>
      </c>
      <c r="UU14">
        <v>0</v>
      </c>
      <c r="UV14">
        <v>0</v>
      </c>
      <c r="UW14">
        <v>0</v>
      </c>
      <c r="UX14">
        <v>0</v>
      </c>
      <c r="UY14">
        <v>9</v>
      </c>
      <c r="UZ14">
        <v>9</v>
      </c>
      <c r="VA14">
        <v>9</v>
      </c>
      <c r="VB14">
        <v>0</v>
      </c>
      <c r="VC14">
        <v>9</v>
      </c>
      <c r="VD14">
        <v>9</v>
      </c>
      <c r="VE14">
        <v>9</v>
      </c>
      <c r="VF14">
        <v>0</v>
      </c>
      <c r="VG14">
        <v>9</v>
      </c>
      <c r="VH14">
        <v>9</v>
      </c>
      <c r="VI14">
        <v>9</v>
      </c>
      <c r="VJ14">
        <v>9</v>
      </c>
      <c r="VK14">
        <v>9</v>
      </c>
      <c r="VL14">
        <v>9</v>
      </c>
      <c r="VM14">
        <v>9</v>
      </c>
      <c r="VN14">
        <v>9</v>
      </c>
      <c r="VO14">
        <v>9</v>
      </c>
      <c r="VP14">
        <v>9</v>
      </c>
      <c r="VQ14">
        <v>9</v>
      </c>
      <c r="VR14">
        <v>9</v>
      </c>
      <c r="VS14">
        <v>9</v>
      </c>
      <c r="VT14">
        <v>9</v>
      </c>
      <c r="VU14">
        <v>0</v>
      </c>
      <c r="VV14">
        <v>0</v>
      </c>
      <c r="VW14">
        <v>0</v>
      </c>
      <c r="VX14">
        <v>0</v>
      </c>
      <c r="VY14">
        <v>0</v>
      </c>
      <c r="VZ14">
        <v>0</v>
      </c>
      <c r="WA14">
        <v>0</v>
      </c>
      <c r="WB14">
        <v>9</v>
      </c>
      <c r="WC14">
        <v>9</v>
      </c>
      <c r="WD14">
        <v>9</v>
      </c>
      <c r="WE14">
        <v>9</v>
      </c>
      <c r="WF14">
        <v>9</v>
      </c>
      <c r="WG14">
        <v>9</v>
      </c>
      <c r="WH14">
        <v>9</v>
      </c>
      <c r="WI14">
        <v>9</v>
      </c>
      <c r="WJ14">
        <v>9</v>
      </c>
      <c r="WK14">
        <v>9</v>
      </c>
      <c r="WL14">
        <v>9</v>
      </c>
      <c r="WM14">
        <v>9</v>
      </c>
      <c r="WN14">
        <v>9</v>
      </c>
      <c r="WO14">
        <v>9</v>
      </c>
      <c r="WP14">
        <v>9</v>
      </c>
      <c r="WQ14">
        <v>9</v>
      </c>
      <c r="WR14">
        <v>9</v>
      </c>
      <c r="WS14">
        <v>0</v>
      </c>
      <c r="WT14">
        <v>0</v>
      </c>
      <c r="WU14">
        <v>0</v>
      </c>
      <c r="WV14">
        <v>0</v>
      </c>
      <c r="WW14">
        <v>0</v>
      </c>
      <c r="WX14">
        <v>0</v>
      </c>
      <c r="WY14">
        <v>0</v>
      </c>
      <c r="WZ14">
        <v>0</v>
      </c>
      <c r="XA14">
        <v>9</v>
      </c>
      <c r="XB14">
        <v>9</v>
      </c>
      <c r="XC14">
        <v>0</v>
      </c>
      <c r="XD14">
        <v>9</v>
      </c>
      <c r="XE14">
        <v>0</v>
      </c>
      <c r="XF14">
        <v>9</v>
      </c>
      <c r="XG14">
        <v>0</v>
      </c>
      <c r="XH14">
        <v>0</v>
      </c>
      <c r="XI14">
        <v>0</v>
      </c>
      <c r="XJ14">
        <v>0</v>
      </c>
      <c r="XK14">
        <v>0</v>
      </c>
      <c r="XL14">
        <v>0</v>
      </c>
      <c r="XM14">
        <v>0</v>
      </c>
      <c r="XN14">
        <v>0</v>
      </c>
      <c r="XO14">
        <v>0</v>
      </c>
      <c r="XP14">
        <v>9</v>
      </c>
      <c r="XQ14">
        <v>9</v>
      </c>
      <c r="XR14">
        <v>9</v>
      </c>
      <c r="XS14">
        <v>0</v>
      </c>
      <c r="XT14">
        <v>9</v>
      </c>
      <c r="XU14">
        <v>9</v>
      </c>
      <c r="XV14">
        <v>9</v>
      </c>
      <c r="XW14">
        <v>9</v>
      </c>
      <c r="XX14">
        <v>0</v>
      </c>
      <c r="XY14">
        <v>9</v>
      </c>
      <c r="XZ14">
        <v>9</v>
      </c>
      <c r="YA14">
        <v>9</v>
      </c>
      <c r="YB14">
        <v>9</v>
      </c>
      <c r="YC14">
        <v>9</v>
      </c>
      <c r="YD14">
        <v>9</v>
      </c>
      <c r="YE14">
        <v>9</v>
      </c>
      <c r="YF14">
        <v>9</v>
      </c>
      <c r="YG14">
        <v>9</v>
      </c>
      <c r="YH14">
        <v>9</v>
      </c>
      <c r="YI14">
        <v>9</v>
      </c>
      <c r="YJ14">
        <v>9</v>
      </c>
      <c r="YK14">
        <v>9</v>
      </c>
      <c r="YL14">
        <v>0</v>
      </c>
      <c r="YM14">
        <v>0</v>
      </c>
      <c r="YN14">
        <v>0</v>
      </c>
      <c r="YO14">
        <v>0</v>
      </c>
      <c r="YP14">
        <v>0</v>
      </c>
      <c r="YQ14">
        <v>0</v>
      </c>
      <c r="YR14">
        <v>0</v>
      </c>
      <c r="YS14">
        <v>9</v>
      </c>
      <c r="YT14">
        <v>9</v>
      </c>
      <c r="YU14">
        <v>9</v>
      </c>
      <c r="YV14">
        <v>9</v>
      </c>
      <c r="YW14">
        <v>9</v>
      </c>
      <c r="YX14">
        <v>9</v>
      </c>
      <c r="YY14">
        <v>9</v>
      </c>
      <c r="YZ14">
        <v>9</v>
      </c>
      <c r="ZA14">
        <v>9</v>
      </c>
      <c r="ZB14">
        <v>0</v>
      </c>
      <c r="ZC14">
        <v>0</v>
      </c>
      <c r="ZD14">
        <v>0</v>
      </c>
      <c r="ZE14">
        <v>0</v>
      </c>
      <c r="ZF14">
        <v>0</v>
      </c>
      <c r="ZG14">
        <v>0</v>
      </c>
      <c r="ZH14">
        <v>0</v>
      </c>
      <c r="ZI14">
        <v>0</v>
      </c>
      <c r="ZJ14">
        <v>9</v>
      </c>
      <c r="ZK14">
        <v>0</v>
      </c>
      <c r="ZL14">
        <v>9</v>
      </c>
      <c r="ZM14">
        <v>0</v>
      </c>
      <c r="ZN14">
        <v>9</v>
      </c>
      <c r="ZO14">
        <v>0</v>
      </c>
      <c r="ZP14">
        <v>0</v>
      </c>
      <c r="ZQ14">
        <v>0</v>
      </c>
      <c r="ZR14">
        <v>9</v>
      </c>
      <c r="ZS14">
        <v>9</v>
      </c>
      <c r="ZT14">
        <v>0</v>
      </c>
      <c r="ZU14">
        <v>9</v>
      </c>
      <c r="ZV14">
        <v>9</v>
      </c>
      <c r="ZW14">
        <v>9</v>
      </c>
      <c r="ZX14">
        <v>9</v>
      </c>
      <c r="ZY14">
        <v>9</v>
      </c>
      <c r="ZZ14">
        <v>0</v>
      </c>
      <c r="AAA14">
        <v>9</v>
      </c>
      <c r="AAB14">
        <v>9</v>
      </c>
      <c r="AAC14">
        <v>0</v>
      </c>
      <c r="AAD14">
        <v>0</v>
      </c>
      <c r="AAE14">
        <v>9</v>
      </c>
      <c r="AAF14">
        <v>9</v>
      </c>
      <c r="AAG14">
        <v>0</v>
      </c>
      <c r="AAH14">
        <v>9</v>
      </c>
      <c r="AAI14">
        <v>9</v>
      </c>
      <c r="AAJ14">
        <v>9</v>
      </c>
      <c r="AAK14">
        <v>9</v>
      </c>
      <c r="AAL14">
        <v>9</v>
      </c>
      <c r="AAM14">
        <v>0</v>
      </c>
      <c r="AAN14">
        <v>0</v>
      </c>
      <c r="AAO14">
        <v>9</v>
      </c>
      <c r="AAP14">
        <v>9</v>
      </c>
      <c r="AAQ14">
        <v>0</v>
      </c>
      <c r="AAR14">
        <v>9</v>
      </c>
      <c r="AAS14">
        <v>9</v>
      </c>
      <c r="AAT14">
        <v>9</v>
      </c>
      <c r="AAU14">
        <v>9</v>
      </c>
      <c r="AAV14">
        <v>9</v>
      </c>
      <c r="AAW14">
        <v>0</v>
      </c>
      <c r="AAX14">
        <v>9</v>
      </c>
      <c r="AAY14">
        <v>9</v>
      </c>
      <c r="AAZ14">
        <v>9</v>
      </c>
      <c r="ABA14">
        <v>9</v>
      </c>
      <c r="ABB14">
        <v>9</v>
      </c>
      <c r="ABC14">
        <v>9</v>
      </c>
      <c r="ABD14">
        <v>0</v>
      </c>
      <c r="ABE14">
        <v>0</v>
      </c>
      <c r="ABF14">
        <v>0</v>
      </c>
      <c r="ABG14">
        <v>0</v>
      </c>
      <c r="ABH14">
        <v>0</v>
      </c>
      <c r="ABI14">
        <v>0</v>
      </c>
      <c r="ABJ14">
        <v>9</v>
      </c>
      <c r="ABK14">
        <v>9</v>
      </c>
      <c r="ABL14">
        <v>9</v>
      </c>
      <c r="ABM14">
        <v>9</v>
      </c>
      <c r="ABN14">
        <v>9</v>
      </c>
      <c r="ABO14">
        <v>9</v>
      </c>
      <c r="ABP14">
        <v>9</v>
      </c>
      <c r="ABQ14">
        <v>0</v>
      </c>
      <c r="ABR14">
        <v>9</v>
      </c>
      <c r="ABS14">
        <v>9</v>
      </c>
      <c r="ABT14">
        <v>9</v>
      </c>
      <c r="ABU14">
        <v>9</v>
      </c>
      <c r="ABV14">
        <v>9</v>
      </c>
      <c r="ABW14">
        <v>9</v>
      </c>
      <c r="ABX14">
        <v>9</v>
      </c>
      <c r="ABY14">
        <v>0</v>
      </c>
      <c r="ABZ14">
        <v>9</v>
      </c>
      <c r="ACA14">
        <v>9</v>
      </c>
      <c r="ACB14">
        <v>9</v>
      </c>
      <c r="ACC14">
        <v>9</v>
      </c>
      <c r="ACD14">
        <v>9</v>
      </c>
      <c r="ACE14">
        <v>9</v>
      </c>
      <c r="ACF14">
        <v>9</v>
      </c>
      <c r="ACG14">
        <v>9</v>
      </c>
      <c r="ACH14">
        <v>9</v>
      </c>
      <c r="ACI14">
        <v>0</v>
      </c>
      <c r="ACJ14">
        <v>0</v>
      </c>
      <c r="ACK14">
        <v>9</v>
      </c>
      <c r="ACL14">
        <v>9</v>
      </c>
      <c r="ACM14">
        <v>9</v>
      </c>
      <c r="ACN14">
        <v>0</v>
      </c>
      <c r="ACO14">
        <v>0</v>
      </c>
      <c r="ACP14">
        <v>0</v>
      </c>
      <c r="ACQ14">
        <v>0</v>
      </c>
      <c r="ACR14">
        <v>0</v>
      </c>
      <c r="ACS14">
        <v>0</v>
      </c>
      <c r="ACT14">
        <v>0</v>
      </c>
      <c r="ACU14">
        <v>0</v>
      </c>
      <c r="ACV14">
        <v>0</v>
      </c>
      <c r="ACW14">
        <v>0</v>
      </c>
      <c r="ACX14">
        <v>9</v>
      </c>
      <c r="ACY14">
        <v>9</v>
      </c>
      <c r="ACZ14">
        <v>9</v>
      </c>
      <c r="ADA14">
        <v>9</v>
      </c>
      <c r="ADB14">
        <v>0</v>
      </c>
      <c r="ADC14">
        <v>9</v>
      </c>
      <c r="ADD14">
        <v>9</v>
      </c>
      <c r="ADE14">
        <v>9</v>
      </c>
      <c r="ADF14">
        <v>9</v>
      </c>
      <c r="ADG14">
        <v>9</v>
      </c>
      <c r="ADH14">
        <v>9</v>
      </c>
      <c r="ADI14">
        <v>9</v>
      </c>
      <c r="ADJ14">
        <v>0</v>
      </c>
      <c r="ADK14">
        <v>1</v>
      </c>
      <c r="ADL14">
        <v>0</v>
      </c>
      <c r="ADM14">
        <v>0</v>
      </c>
      <c r="ADN14">
        <v>9</v>
      </c>
      <c r="ADO14">
        <v>0</v>
      </c>
      <c r="ADP14">
        <v>0</v>
      </c>
      <c r="ADQ14">
        <v>0</v>
      </c>
      <c r="ADR14">
        <v>0</v>
      </c>
      <c r="ADS14">
        <v>9</v>
      </c>
      <c r="ADT14">
        <v>0</v>
      </c>
      <c r="ADU14">
        <v>0</v>
      </c>
      <c r="ADV14">
        <v>0</v>
      </c>
      <c r="ADW14">
        <v>0</v>
      </c>
      <c r="ADX14">
        <v>9</v>
      </c>
      <c r="ADY14">
        <v>0</v>
      </c>
      <c r="ADZ14">
        <v>0</v>
      </c>
      <c r="AEA14">
        <v>9</v>
      </c>
      <c r="AEB14">
        <v>0</v>
      </c>
      <c r="AEC14">
        <v>9</v>
      </c>
      <c r="AED14">
        <v>0</v>
      </c>
      <c r="AEE14">
        <v>9</v>
      </c>
      <c r="AEF14">
        <v>0</v>
      </c>
      <c r="AEG14">
        <v>0</v>
      </c>
      <c r="AEH14">
        <v>0</v>
      </c>
      <c r="AEI14">
        <v>0</v>
      </c>
      <c r="AEJ14">
        <v>0</v>
      </c>
      <c r="AEK14">
        <v>9</v>
      </c>
      <c r="AEL14">
        <v>0</v>
      </c>
      <c r="AEM14">
        <v>0</v>
      </c>
      <c r="AEN14">
        <v>0</v>
      </c>
      <c r="AEO14">
        <v>0</v>
      </c>
      <c r="AEP14">
        <v>0</v>
      </c>
      <c r="AEQ14">
        <v>0</v>
      </c>
      <c r="AER14">
        <v>0</v>
      </c>
      <c r="AES14">
        <v>0</v>
      </c>
      <c r="AET14">
        <v>0</v>
      </c>
      <c r="AEU14">
        <v>0</v>
      </c>
      <c r="AEV14">
        <v>0</v>
      </c>
      <c r="AEW14">
        <v>0</v>
      </c>
      <c r="AEX14">
        <v>9</v>
      </c>
      <c r="AEY14">
        <v>9</v>
      </c>
      <c r="AEZ14">
        <v>9</v>
      </c>
      <c r="AFA14">
        <v>9</v>
      </c>
      <c r="AFB14">
        <v>9</v>
      </c>
      <c r="AFC14">
        <v>0</v>
      </c>
      <c r="AFD14">
        <v>0</v>
      </c>
      <c r="AFE14">
        <v>0</v>
      </c>
      <c r="AFF14">
        <v>0</v>
      </c>
      <c r="AFG14">
        <v>0</v>
      </c>
      <c r="AFH14">
        <v>0</v>
      </c>
      <c r="AFI14">
        <v>0</v>
      </c>
      <c r="AFJ14">
        <v>0</v>
      </c>
      <c r="AFK14">
        <v>0</v>
      </c>
      <c r="AFL14">
        <v>0</v>
      </c>
      <c r="AFM14">
        <v>1</v>
      </c>
      <c r="AFN14">
        <v>1</v>
      </c>
      <c r="AFO14">
        <v>1</v>
      </c>
      <c r="AFP14">
        <v>1</v>
      </c>
      <c r="AFQ14">
        <v>1</v>
      </c>
      <c r="AFR14">
        <v>1</v>
      </c>
      <c r="AFS14">
        <v>207.13166684999999</v>
      </c>
      <c r="AFT14">
        <v>205.57403740999999</v>
      </c>
      <c r="AFU14">
        <v>209.03712886</v>
      </c>
      <c r="AFV14">
        <v>206.89564224</v>
      </c>
      <c r="AFW14">
        <v>206.79377516</v>
      </c>
      <c r="AFX14">
        <v>207.23788415000001</v>
      </c>
      <c r="AFY14">
        <v>207.03953415999999</v>
      </c>
      <c r="AFZ14">
        <v>207.13166684999999</v>
      </c>
      <c r="AGA14">
        <v>207.13166684999999</v>
      </c>
      <c r="AGB14">
        <v>207.13166684999999</v>
      </c>
      <c r="AGC14">
        <v>207.13166684999999</v>
      </c>
      <c r="AGD14">
        <v>207.13166684999999</v>
      </c>
      <c r="AGE14">
        <v>207.13166684999999</v>
      </c>
      <c r="AGF14">
        <v>207.13166684999999</v>
      </c>
      <c r="AGG14">
        <v>207.13166684999999</v>
      </c>
      <c r="AGH14">
        <v>207.13166684999999</v>
      </c>
      <c r="AGI14">
        <v>207.13166684999999</v>
      </c>
      <c r="AGJ14">
        <v>207.13166684999999</v>
      </c>
      <c r="AGK14">
        <v>207.13166684999999</v>
      </c>
      <c r="AGL14">
        <v>207.13166684999999</v>
      </c>
      <c r="AGM14">
        <v>207.13166684999999</v>
      </c>
      <c r="AGN14">
        <v>207.13166684999999</v>
      </c>
      <c r="AGO14">
        <v>207.13166684999999</v>
      </c>
      <c r="AGP14">
        <v>207.13166684999999</v>
      </c>
      <c r="AGQ14">
        <v>207.13166684999999</v>
      </c>
      <c r="AGR14">
        <v>207.13166684999999</v>
      </c>
      <c r="AGS14">
        <v>207.13166684999999</v>
      </c>
      <c r="AGT14">
        <v>207.13166684999999</v>
      </c>
      <c r="AGU14">
        <v>207.13166684999999</v>
      </c>
      <c r="AGV14">
        <v>207.13166684999999</v>
      </c>
      <c r="AGW14">
        <v>207.13166684999999</v>
      </c>
      <c r="AGX14">
        <v>207.13166684999999</v>
      </c>
      <c r="AGY14">
        <v>207.13166684999999</v>
      </c>
      <c r="AGZ14">
        <v>207.47653903</v>
      </c>
      <c r="AHA14">
        <v>207.59766572000001</v>
      </c>
      <c r="AHB14">
        <v>209.71919416</v>
      </c>
      <c r="AHC14">
        <v>206.42989628999999</v>
      </c>
      <c r="AHD14">
        <v>206.9913846</v>
      </c>
      <c r="AHE14">
        <v>207.96063498999999</v>
      </c>
      <c r="AHF14">
        <v>211.65380074000001</v>
      </c>
      <c r="AHG14">
        <v>207.13166684999999</v>
      </c>
      <c r="AHH14">
        <v>207.13166684999999</v>
      </c>
      <c r="AHI14">
        <v>207.13166684999999</v>
      </c>
      <c r="AHJ14">
        <v>207.13166684999999</v>
      </c>
      <c r="AHK14">
        <v>207.13166684999999</v>
      </c>
      <c r="AHL14">
        <v>207.13166684999999</v>
      </c>
      <c r="AHM14">
        <v>207.13166684999999</v>
      </c>
      <c r="AHN14">
        <v>207.13166684999999</v>
      </c>
      <c r="AHO14">
        <v>207.13166684999999</v>
      </c>
      <c r="AHP14">
        <v>207.13166684999999</v>
      </c>
      <c r="AHQ14">
        <v>207.13166684999999</v>
      </c>
      <c r="AHR14">
        <v>207.13166684999999</v>
      </c>
      <c r="AHS14">
        <v>207.13166684999999</v>
      </c>
      <c r="AHT14">
        <v>207.13166684999999</v>
      </c>
      <c r="AHU14">
        <v>207.0415916</v>
      </c>
      <c r="AHV14">
        <v>207.0415916</v>
      </c>
      <c r="AHW14">
        <v>310.03166919</v>
      </c>
      <c r="AHX14">
        <v>0</v>
      </c>
      <c r="AHY14">
        <v>206.07225831</v>
      </c>
      <c r="AHZ14">
        <v>209.71996902999999</v>
      </c>
      <c r="AIA14">
        <v>207.13166684999999</v>
      </c>
      <c r="AIB14">
        <v>207.13166684999999</v>
      </c>
      <c r="AIC14">
        <v>207.13166684999999</v>
      </c>
      <c r="AID14">
        <v>207.13166684999999</v>
      </c>
      <c r="AIE14">
        <v>207.13166684999999</v>
      </c>
      <c r="AIF14">
        <v>207.13166684999999</v>
      </c>
      <c r="AIG14">
        <v>207.13166684999999</v>
      </c>
      <c r="AIH14">
        <v>207.13166684999999</v>
      </c>
      <c r="AII14">
        <v>210.72617288999999</v>
      </c>
      <c r="AIJ14">
        <v>204.85719015999999</v>
      </c>
      <c r="AIK14">
        <v>207.00462143999999</v>
      </c>
      <c r="AIL14">
        <v>207.72174706999999</v>
      </c>
      <c r="AIM14">
        <v>207.37088646000001</v>
      </c>
      <c r="AIN14">
        <v>207.13166684999999</v>
      </c>
      <c r="AIO14">
        <v>207.13166684999999</v>
      </c>
      <c r="AIP14">
        <v>207.13166684999999</v>
      </c>
      <c r="AIQ14">
        <v>207.13166684999999</v>
      </c>
      <c r="AIR14">
        <v>207.13166684999999</v>
      </c>
      <c r="AIS14">
        <v>207.13166684999999</v>
      </c>
      <c r="AIT14">
        <v>207.13166684999999</v>
      </c>
      <c r="AIU14">
        <v>207.13166684999999</v>
      </c>
      <c r="AIV14">
        <v>207.13166684999999</v>
      </c>
      <c r="AIW14">
        <v>207.13166684999999</v>
      </c>
      <c r="AIX14">
        <v>207.13166684999999</v>
      </c>
      <c r="AIY14">
        <v>207.13166684999999</v>
      </c>
      <c r="AIZ14">
        <v>207.13166684999999</v>
      </c>
      <c r="AJA14">
        <v>207.13166684999999</v>
      </c>
      <c r="AJB14">
        <v>207.13166684999999</v>
      </c>
      <c r="AJC14">
        <v>207.13166684999999</v>
      </c>
      <c r="AJD14">
        <v>207.13166684999999</v>
      </c>
      <c r="AJE14">
        <v>207.92271194</v>
      </c>
      <c r="AJF14">
        <v>205.94365536999999</v>
      </c>
      <c r="AJG14">
        <v>207.13166684999999</v>
      </c>
      <c r="AJH14">
        <v>207.13166684999999</v>
      </c>
      <c r="AJI14">
        <v>207.26058172</v>
      </c>
      <c r="AJJ14">
        <v>207.13166684999999</v>
      </c>
      <c r="AJK14">
        <v>207.13166684999999</v>
      </c>
      <c r="AJL14">
        <v>207.13166684999999</v>
      </c>
      <c r="AJM14">
        <v>207.13166684999999</v>
      </c>
      <c r="AJN14">
        <v>207.42512586999999</v>
      </c>
      <c r="AJO14">
        <v>207.13166684999999</v>
      </c>
      <c r="AJP14">
        <v>207.13166684999999</v>
      </c>
      <c r="AJQ14">
        <v>207.13166684999999</v>
      </c>
      <c r="AJR14">
        <v>207.13166684999999</v>
      </c>
      <c r="AJS14">
        <v>206.55294280000001</v>
      </c>
      <c r="AJT14">
        <v>207.13166684999999</v>
      </c>
      <c r="AJU14">
        <v>207.13166684999999</v>
      </c>
      <c r="AJV14">
        <v>207.13166684999999</v>
      </c>
      <c r="AJW14">
        <v>207.13166684999999</v>
      </c>
      <c r="AJX14">
        <v>207.13166684999999</v>
      </c>
      <c r="AJY14">
        <v>207.13166684999999</v>
      </c>
      <c r="AJZ14">
        <v>207.13166684999999</v>
      </c>
      <c r="AKA14">
        <v>207.13166684999999</v>
      </c>
      <c r="AKB14">
        <v>207.13166684999999</v>
      </c>
      <c r="AKC14">
        <v>207.13166684999999</v>
      </c>
      <c r="AKD14">
        <v>207.13166684999999</v>
      </c>
      <c r="AKE14">
        <v>207.13166684999999</v>
      </c>
      <c r="AKF14">
        <v>207.13166684999999</v>
      </c>
      <c r="AKG14">
        <v>207.13166684999999</v>
      </c>
      <c r="AKH14">
        <v>207.13166684999999</v>
      </c>
      <c r="AKI14">
        <v>207.13166684999999</v>
      </c>
      <c r="AKJ14">
        <v>207.13166684999999</v>
      </c>
      <c r="AKK14">
        <v>207.13166684999999</v>
      </c>
      <c r="AKL14">
        <v>207.13166684999999</v>
      </c>
      <c r="AKM14">
        <v>207.13166684999999</v>
      </c>
      <c r="AKN14">
        <v>207.13166684999999</v>
      </c>
      <c r="AKO14">
        <v>207.13166684999999</v>
      </c>
      <c r="AKP14">
        <v>207.13166684999999</v>
      </c>
      <c r="AKQ14">
        <v>207.13166684999999</v>
      </c>
      <c r="AKR14">
        <v>207.13166684999999</v>
      </c>
      <c r="AKS14">
        <v>207.13166684999999</v>
      </c>
      <c r="AKT14">
        <v>207.13166684999999</v>
      </c>
      <c r="AKU14">
        <v>207.13166684999999</v>
      </c>
      <c r="AKV14">
        <v>207.13166684999999</v>
      </c>
      <c r="AKW14">
        <v>207.13166684999999</v>
      </c>
      <c r="AKX14">
        <v>207.13166684999999</v>
      </c>
      <c r="AKY14">
        <v>207.13166684999999</v>
      </c>
      <c r="AKZ14">
        <v>207.13166684999999</v>
      </c>
      <c r="ALA14">
        <v>207.13166684999999</v>
      </c>
      <c r="ALB14">
        <v>207.13166684999999</v>
      </c>
      <c r="ALC14">
        <v>207.13166684999999</v>
      </c>
      <c r="ALD14">
        <v>207.13166684999999</v>
      </c>
      <c r="ALE14">
        <v>207.13166684999999</v>
      </c>
      <c r="ALF14">
        <v>207.13166684999999</v>
      </c>
      <c r="ALG14">
        <v>207.13166684999999</v>
      </c>
      <c r="ALH14">
        <v>207.13166684999999</v>
      </c>
      <c r="ALI14">
        <v>207.13166684999999</v>
      </c>
      <c r="ALJ14">
        <v>207.13166684999999</v>
      </c>
      <c r="ALK14">
        <v>207.13166684999999</v>
      </c>
      <c r="ALL14">
        <v>207.13166684999999</v>
      </c>
      <c r="ALM14">
        <v>207.13166684999999</v>
      </c>
      <c r="ALN14">
        <v>207.13166684999999</v>
      </c>
      <c r="ALO14">
        <v>207.13166684999999</v>
      </c>
      <c r="ALP14">
        <v>207.13166684999999</v>
      </c>
      <c r="ALQ14">
        <v>207.13166684999999</v>
      </c>
      <c r="ALR14">
        <v>207.13166684999999</v>
      </c>
      <c r="ALS14">
        <v>207.13166684999999</v>
      </c>
      <c r="ALT14">
        <v>207.13166684999999</v>
      </c>
      <c r="ALU14">
        <v>207.13166684999999</v>
      </c>
      <c r="ALV14">
        <v>207.13166684999999</v>
      </c>
      <c r="ALW14">
        <v>207.13166684999999</v>
      </c>
      <c r="ALX14">
        <v>207.13166684999999</v>
      </c>
      <c r="ALY14">
        <v>207.13166684999999</v>
      </c>
      <c r="ALZ14">
        <v>207.13166684999999</v>
      </c>
      <c r="AMA14">
        <v>207.13166684999999</v>
      </c>
      <c r="AMB14">
        <v>207.13166684999999</v>
      </c>
      <c r="AMC14">
        <v>207.13166684999999</v>
      </c>
      <c r="AMD14">
        <v>207.13166684999999</v>
      </c>
      <c r="AME14">
        <v>207.13166684999999</v>
      </c>
      <c r="AMF14">
        <v>207.13166684999999</v>
      </c>
      <c r="AMG14">
        <v>207.13166684999999</v>
      </c>
      <c r="AMH14">
        <v>207.13166684999999</v>
      </c>
      <c r="AMI14">
        <v>207.13166684999999</v>
      </c>
      <c r="AMJ14">
        <v>207.13166684999999</v>
      </c>
      <c r="AMK14">
        <v>207.13166684999999</v>
      </c>
      <c r="AML14">
        <v>207.13166684999999</v>
      </c>
      <c r="AMM14">
        <v>207.13166684999999</v>
      </c>
      <c r="AMN14">
        <v>207.13166684999999</v>
      </c>
      <c r="AMO14">
        <v>207.13166684999999</v>
      </c>
      <c r="AMP14">
        <v>207.13166684999999</v>
      </c>
      <c r="AMQ14">
        <v>207.13166684999999</v>
      </c>
      <c r="AMR14">
        <v>207.13166684999999</v>
      </c>
      <c r="AMS14">
        <v>207.13166684999999</v>
      </c>
      <c r="AMT14">
        <v>207.13166684999999</v>
      </c>
      <c r="AMU14">
        <v>207.13166684999999</v>
      </c>
      <c r="AMV14">
        <v>207.13166684999999</v>
      </c>
      <c r="AMW14">
        <v>207.13166684999999</v>
      </c>
      <c r="AMX14">
        <v>207.13166684999999</v>
      </c>
      <c r="AMY14">
        <v>207.13166684999999</v>
      </c>
      <c r="AMZ14">
        <v>207.13166684999999</v>
      </c>
      <c r="ANA14">
        <v>207.13166684999999</v>
      </c>
      <c r="ANB14">
        <v>207.13166684999999</v>
      </c>
      <c r="ANC14">
        <v>207.13166684999999</v>
      </c>
      <c r="AND14">
        <v>207.13166684999999</v>
      </c>
      <c r="ANE14">
        <v>207.13166684999999</v>
      </c>
      <c r="ANF14">
        <v>207.13166684999999</v>
      </c>
      <c r="ANG14">
        <v>207.13166684999999</v>
      </c>
      <c r="ANH14">
        <v>207.13166684999999</v>
      </c>
      <c r="ANI14">
        <v>2800</v>
      </c>
      <c r="ANJ14">
        <v>2151</v>
      </c>
      <c r="ANK14">
        <v>1</v>
      </c>
      <c r="ANL14">
        <v>3461933</v>
      </c>
      <c r="ANM14">
        <v>77485</v>
      </c>
      <c r="ANN14">
        <v>650587</v>
      </c>
      <c r="ANO14">
        <v>2219803</v>
      </c>
      <c r="ANP14">
        <v>54781</v>
      </c>
      <c r="ANQ14">
        <v>1572</v>
      </c>
      <c r="ANR14">
        <v>161130</v>
      </c>
      <c r="ANS14">
        <v>2065</v>
      </c>
      <c r="ANW14">
        <v>1</v>
      </c>
      <c r="ANX14">
        <v>1</v>
      </c>
      <c r="ANY14">
        <v>2</v>
      </c>
      <c r="ANZ14">
        <v>2</v>
      </c>
      <c r="AOA14">
        <v>2</v>
      </c>
      <c r="AOB14">
        <v>1</v>
      </c>
      <c r="AOC14">
        <v>2</v>
      </c>
      <c r="AOD14">
        <v>2</v>
      </c>
      <c r="AOE14">
        <v>1081</v>
      </c>
      <c r="AOF14">
        <v>1081000</v>
      </c>
      <c r="AOG14">
        <v>20639</v>
      </c>
      <c r="AOH14">
        <v>2</v>
      </c>
      <c r="AOI14">
        <v>3</v>
      </c>
      <c r="AOJ14">
        <v>0</v>
      </c>
      <c r="AOK14">
        <v>0</v>
      </c>
      <c r="AOL14">
        <v>2</v>
      </c>
      <c r="AOM14">
        <v>3</v>
      </c>
      <c r="AON14">
        <v>9</v>
      </c>
      <c r="AOO14">
        <v>9</v>
      </c>
      <c r="AOP14">
        <v>2</v>
      </c>
      <c r="AOQ14">
        <v>3</v>
      </c>
      <c r="AOR14">
        <v>1060271</v>
      </c>
      <c r="AOS14">
        <v>0</v>
      </c>
      <c r="AOT14">
        <v>123846</v>
      </c>
      <c r="AOU14">
        <v>20729</v>
      </c>
      <c r="AOV14">
        <v>912588</v>
      </c>
      <c r="AOW14">
        <v>0</v>
      </c>
      <c r="AOX14">
        <v>512511</v>
      </c>
      <c r="AOY14">
        <v>15508</v>
      </c>
      <c r="AOZ14">
        <v>171757</v>
      </c>
      <c r="APA14">
        <v>644723</v>
      </c>
      <c r="APB14">
        <v>0</v>
      </c>
      <c r="APC14">
        <v>0</v>
      </c>
      <c r="APD14">
        <v>123846</v>
      </c>
      <c r="APE14">
        <v>0</v>
      </c>
      <c r="APF14">
        <v>912588</v>
      </c>
      <c r="APG14">
        <v>0</v>
      </c>
      <c r="APH14">
        <v>512511</v>
      </c>
      <c r="API14">
        <v>15508</v>
      </c>
      <c r="APJ14">
        <v>171757</v>
      </c>
      <c r="APK14">
        <v>483593</v>
      </c>
      <c r="APL14">
        <v>0</v>
      </c>
      <c r="APM14">
        <v>0</v>
      </c>
      <c r="APN14">
        <v>0</v>
      </c>
      <c r="APO14">
        <v>0</v>
      </c>
      <c r="APP14">
        <v>161130</v>
      </c>
      <c r="APV14">
        <v>1060271</v>
      </c>
      <c r="APW14">
        <v>0</v>
      </c>
      <c r="APX14">
        <v>20729</v>
      </c>
      <c r="APY14">
        <v>0</v>
      </c>
      <c r="APZ14">
        <v>0</v>
      </c>
      <c r="AQA14">
        <v>2</v>
      </c>
    </row>
    <row r="15" spans="1:1119" x14ac:dyDescent="0.25">
      <c r="A15">
        <v>2848</v>
      </c>
      <c r="B15">
        <v>1</v>
      </c>
      <c r="C15">
        <v>2</v>
      </c>
      <c r="D15">
        <v>4</v>
      </c>
      <c r="E15">
        <v>1</v>
      </c>
      <c r="F15">
        <v>215000</v>
      </c>
      <c r="G15">
        <v>8</v>
      </c>
      <c r="H15">
        <v>3</v>
      </c>
      <c r="I15">
        <v>1</v>
      </c>
      <c r="J15">
        <v>2</v>
      </c>
      <c r="K15">
        <v>1</v>
      </c>
      <c r="L15">
        <v>2</v>
      </c>
      <c r="M15">
        <v>3</v>
      </c>
      <c r="N15">
        <v>1</v>
      </c>
      <c r="P15">
        <v>14</v>
      </c>
      <c r="Q15">
        <v>0</v>
      </c>
      <c r="R15">
        <v>11</v>
      </c>
      <c r="S15">
        <v>2</v>
      </c>
      <c r="T15">
        <v>1</v>
      </c>
      <c r="U15">
        <v>4</v>
      </c>
      <c r="V15">
        <v>2</v>
      </c>
      <c r="X15">
        <v>1994</v>
      </c>
      <c r="Y15">
        <v>7</v>
      </c>
      <c r="AA15">
        <v>2</v>
      </c>
      <c r="AB15">
        <v>2</v>
      </c>
      <c r="AC15">
        <v>2</v>
      </c>
      <c r="AD15">
        <v>2</v>
      </c>
      <c r="AE15">
        <v>2</v>
      </c>
      <c r="AF15">
        <v>2</v>
      </c>
      <c r="AG15">
        <v>2</v>
      </c>
      <c r="AH15">
        <v>2</v>
      </c>
      <c r="AI15">
        <v>2</v>
      </c>
      <c r="AJ15">
        <v>2</v>
      </c>
      <c r="AK15">
        <v>2</v>
      </c>
      <c r="AL15">
        <v>2</v>
      </c>
      <c r="AM15">
        <v>2</v>
      </c>
      <c r="AN15">
        <v>2</v>
      </c>
      <c r="AO15">
        <v>2</v>
      </c>
      <c r="AP15">
        <v>2</v>
      </c>
      <c r="AQ15">
        <v>1</v>
      </c>
      <c r="AX15">
        <v>8</v>
      </c>
      <c r="BL15">
        <v>1</v>
      </c>
      <c r="BM15">
        <v>2</v>
      </c>
      <c r="BN15">
        <v>1</v>
      </c>
      <c r="BP15">
        <v>1</v>
      </c>
      <c r="BQ15">
        <v>1</v>
      </c>
      <c r="BR15">
        <v>2</v>
      </c>
      <c r="BS15">
        <v>1</v>
      </c>
      <c r="BT15">
        <v>1</v>
      </c>
      <c r="BU15">
        <v>2</v>
      </c>
      <c r="BV15">
        <v>2</v>
      </c>
      <c r="BX15">
        <v>6</v>
      </c>
      <c r="BY15">
        <v>1</v>
      </c>
      <c r="BZ15">
        <v>2</v>
      </c>
      <c r="CA15">
        <v>1</v>
      </c>
      <c r="CB15">
        <v>1</v>
      </c>
      <c r="CC15">
        <v>1</v>
      </c>
      <c r="CG15">
        <v>12</v>
      </c>
      <c r="CJ15">
        <v>1</v>
      </c>
      <c r="CK15">
        <v>1</v>
      </c>
      <c r="CL15">
        <v>1</v>
      </c>
      <c r="CM15">
        <v>168</v>
      </c>
      <c r="CN15">
        <v>7</v>
      </c>
      <c r="CO15">
        <v>250</v>
      </c>
      <c r="CP15">
        <v>8</v>
      </c>
      <c r="CQ15">
        <v>1</v>
      </c>
      <c r="CR15">
        <v>2</v>
      </c>
      <c r="CS15">
        <v>1</v>
      </c>
      <c r="CT15">
        <v>1</v>
      </c>
      <c r="CU15">
        <v>2</v>
      </c>
      <c r="CV15">
        <v>2</v>
      </c>
      <c r="CW15">
        <v>2</v>
      </c>
      <c r="CX15">
        <v>2</v>
      </c>
      <c r="CZ15">
        <v>1</v>
      </c>
      <c r="DA15">
        <v>2</v>
      </c>
      <c r="DB15">
        <v>2</v>
      </c>
      <c r="DD15">
        <v>2</v>
      </c>
      <c r="DE15">
        <v>1</v>
      </c>
      <c r="DF15">
        <v>2</v>
      </c>
      <c r="DG15">
        <v>1</v>
      </c>
      <c r="DH15">
        <v>2</v>
      </c>
      <c r="DI15">
        <v>2</v>
      </c>
      <c r="DJ15">
        <v>2</v>
      </c>
      <c r="DK15">
        <v>2</v>
      </c>
      <c r="DL15">
        <v>2</v>
      </c>
      <c r="DP15">
        <v>1</v>
      </c>
      <c r="DV15">
        <v>2</v>
      </c>
      <c r="DZ15">
        <v>2</v>
      </c>
      <c r="EF15">
        <v>100</v>
      </c>
      <c r="EH15">
        <v>2</v>
      </c>
      <c r="EI15">
        <v>2</v>
      </c>
      <c r="EJ15">
        <v>2</v>
      </c>
      <c r="EK15">
        <v>1</v>
      </c>
      <c r="EL15">
        <v>2</v>
      </c>
      <c r="EM15">
        <v>2</v>
      </c>
      <c r="EN15">
        <v>2</v>
      </c>
      <c r="ER15">
        <v>100</v>
      </c>
      <c r="EV15">
        <v>4</v>
      </c>
      <c r="FK15">
        <v>2</v>
      </c>
      <c r="FL15">
        <v>2</v>
      </c>
      <c r="FM15">
        <v>2</v>
      </c>
      <c r="FN15">
        <v>2</v>
      </c>
      <c r="FO15">
        <v>1</v>
      </c>
      <c r="FP15">
        <v>2</v>
      </c>
      <c r="FQ15">
        <v>2</v>
      </c>
      <c r="GL15">
        <v>1</v>
      </c>
      <c r="GM15">
        <v>2</v>
      </c>
      <c r="GN15">
        <v>2</v>
      </c>
      <c r="GO15">
        <v>2</v>
      </c>
      <c r="GP15">
        <v>2</v>
      </c>
      <c r="GQ15">
        <v>2</v>
      </c>
      <c r="GR15">
        <v>2</v>
      </c>
      <c r="GV15">
        <v>2</v>
      </c>
      <c r="GX15">
        <v>1</v>
      </c>
      <c r="GZ15">
        <v>90</v>
      </c>
      <c r="HA15">
        <v>2</v>
      </c>
      <c r="HB15">
        <v>2</v>
      </c>
      <c r="HC15">
        <v>2</v>
      </c>
      <c r="HD15">
        <v>1</v>
      </c>
      <c r="HE15">
        <v>2</v>
      </c>
      <c r="HF15">
        <v>2</v>
      </c>
      <c r="HG15">
        <v>2</v>
      </c>
      <c r="HH15">
        <v>2</v>
      </c>
      <c r="HL15">
        <v>100</v>
      </c>
      <c r="HQ15">
        <v>4</v>
      </c>
      <c r="IE15">
        <v>1</v>
      </c>
      <c r="IF15">
        <v>2</v>
      </c>
      <c r="IG15">
        <v>2</v>
      </c>
      <c r="IH15">
        <v>2</v>
      </c>
      <c r="II15">
        <v>2</v>
      </c>
      <c r="IJ15">
        <v>2</v>
      </c>
      <c r="IK15">
        <v>2</v>
      </c>
      <c r="IU15">
        <v>1</v>
      </c>
      <c r="IV15">
        <v>2</v>
      </c>
      <c r="IW15">
        <v>2</v>
      </c>
      <c r="IX15">
        <v>2</v>
      </c>
      <c r="IY15">
        <v>2</v>
      </c>
      <c r="IZ15">
        <v>2</v>
      </c>
      <c r="JA15">
        <v>1</v>
      </c>
      <c r="JB15">
        <v>2</v>
      </c>
      <c r="JD15">
        <v>2</v>
      </c>
      <c r="JF15">
        <v>1</v>
      </c>
      <c r="JG15">
        <v>1</v>
      </c>
      <c r="JH15">
        <v>1</v>
      </c>
      <c r="JI15">
        <v>2</v>
      </c>
      <c r="JM15">
        <v>1</v>
      </c>
      <c r="JS15">
        <v>1</v>
      </c>
      <c r="JV15">
        <v>2</v>
      </c>
      <c r="JZ15">
        <v>2</v>
      </c>
      <c r="KF15">
        <v>2</v>
      </c>
      <c r="KJ15">
        <v>2</v>
      </c>
      <c r="LH15">
        <v>2</v>
      </c>
      <c r="LJ15">
        <v>2</v>
      </c>
      <c r="LO15">
        <v>2</v>
      </c>
      <c r="LP15">
        <v>1</v>
      </c>
      <c r="LQ15">
        <v>2</v>
      </c>
      <c r="LR15">
        <v>2</v>
      </c>
      <c r="MA15">
        <v>2</v>
      </c>
      <c r="MB15">
        <v>2</v>
      </c>
      <c r="MJ15">
        <v>1</v>
      </c>
      <c r="MT15">
        <v>1</v>
      </c>
      <c r="MU15">
        <v>2</v>
      </c>
      <c r="MY15">
        <v>1</v>
      </c>
      <c r="MZ15">
        <v>1</v>
      </c>
      <c r="NA15">
        <v>1</v>
      </c>
      <c r="NB15">
        <v>2</v>
      </c>
      <c r="NC15">
        <v>2</v>
      </c>
      <c r="ND15">
        <v>2</v>
      </c>
      <c r="NE15">
        <v>2</v>
      </c>
      <c r="NF15">
        <v>1</v>
      </c>
      <c r="NG15">
        <v>2</v>
      </c>
      <c r="NH15">
        <v>2</v>
      </c>
      <c r="NI15">
        <v>4</v>
      </c>
      <c r="NN15">
        <v>14</v>
      </c>
      <c r="NU15">
        <v>1</v>
      </c>
      <c r="NV15">
        <v>100</v>
      </c>
      <c r="NW15">
        <v>6</v>
      </c>
      <c r="NX15">
        <v>2</v>
      </c>
      <c r="NZ15">
        <v>2</v>
      </c>
      <c r="OA15">
        <v>50</v>
      </c>
      <c r="OB15">
        <v>5</v>
      </c>
      <c r="OC15">
        <v>10</v>
      </c>
      <c r="OD15">
        <v>2</v>
      </c>
      <c r="OE15">
        <v>2</v>
      </c>
      <c r="OF15">
        <v>0</v>
      </c>
      <c r="OG15">
        <v>0</v>
      </c>
      <c r="OH15">
        <v>2</v>
      </c>
      <c r="OJ15">
        <v>2</v>
      </c>
      <c r="OK15">
        <v>2</v>
      </c>
      <c r="OM15">
        <v>1</v>
      </c>
      <c r="ON15">
        <v>2</v>
      </c>
      <c r="OO15">
        <v>2</v>
      </c>
      <c r="OQ15">
        <v>1</v>
      </c>
      <c r="OR15">
        <v>12</v>
      </c>
      <c r="OS15">
        <v>1</v>
      </c>
      <c r="OT15">
        <v>90</v>
      </c>
      <c r="OU15">
        <v>4</v>
      </c>
      <c r="OV15">
        <v>1</v>
      </c>
      <c r="OW15">
        <v>50</v>
      </c>
      <c r="OX15">
        <v>2</v>
      </c>
      <c r="OY15">
        <v>1</v>
      </c>
      <c r="OZ15">
        <v>1</v>
      </c>
      <c r="PA15">
        <v>1</v>
      </c>
      <c r="PB15">
        <v>1</v>
      </c>
      <c r="PC15">
        <v>1</v>
      </c>
      <c r="PD15">
        <v>1</v>
      </c>
      <c r="PE15">
        <v>1</v>
      </c>
      <c r="PF15">
        <v>2</v>
      </c>
      <c r="PG15">
        <v>95</v>
      </c>
      <c r="PH15">
        <v>1</v>
      </c>
      <c r="PI15">
        <v>1</v>
      </c>
      <c r="PJ15">
        <v>1</v>
      </c>
      <c r="PK15">
        <v>1</v>
      </c>
      <c r="PL15">
        <v>1</v>
      </c>
      <c r="PN15">
        <v>2</v>
      </c>
      <c r="PO15">
        <v>2</v>
      </c>
      <c r="PP15">
        <v>2</v>
      </c>
      <c r="PQ15">
        <v>2</v>
      </c>
      <c r="PR15">
        <v>2</v>
      </c>
      <c r="PS15">
        <v>2</v>
      </c>
      <c r="PT15">
        <v>2</v>
      </c>
      <c r="PU15">
        <v>2</v>
      </c>
      <c r="PV15">
        <v>1</v>
      </c>
      <c r="PW15">
        <v>2</v>
      </c>
      <c r="PX15">
        <v>2</v>
      </c>
      <c r="PY15">
        <v>1</v>
      </c>
      <c r="PZ15">
        <v>2</v>
      </c>
      <c r="QA15">
        <v>1</v>
      </c>
      <c r="QB15">
        <v>1</v>
      </c>
      <c r="QC15">
        <v>10</v>
      </c>
      <c r="QD15">
        <v>0</v>
      </c>
      <c r="QE15">
        <v>0</v>
      </c>
      <c r="QF15">
        <v>0</v>
      </c>
      <c r="QG15">
        <v>0</v>
      </c>
      <c r="QH15">
        <v>0</v>
      </c>
      <c r="QI15">
        <v>0</v>
      </c>
      <c r="QJ15">
        <v>0</v>
      </c>
      <c r="QK15">
        <v>0</v>
      </c>
      <c r="QL15">
        <v>0</v>
      </c>
      <c r="QM15">
        <v>9</v>
      </c>
      <c r="QN15">
        <v>0</v>
      </c>
      <c r="QO15">
        <v>1</v>
      </c>
      <c r="QP15">
        <v>0</v>
      </c>
      <c r="QQ15">
        <v>1</v>
      </c>
      <c r="QR15">
        <v>0</v>
      </c>
      <c r="QS15">
        <v>0</v>
      </c>
      <c r="QT15">
        <v>0</v>
      </c>
      <c r="QU15">
        <v>9</v>
      </c>
      <c r="QV15">
        <v>0</v>
      </c>
      <c r="QW15">
        <v>0</v>
      </c>
      <c r="QX15">
        <v>1</v>
      </c>
      <c r="QY15">
        <v>1</v>
      </c>
      <c r="QZ15">
        <v>1</v>
      </c>
      <c r="RA15">
        <v>1</v>
      </c>
      <c r="RB15">
        <v>1</v>
      </c>
      <c r="RC15">
        <v>1</v>
      </c>
      <c r="RD15">
        <v>1</v>
      </c>
      <c r="RE15">
        <v>1</v>
      </c>
      <c r="RF15">
        <v>1</v>
      </c>
      <c r="RG15">
        <v>1</v>
      </c>
      <c r="RH15">
        <v>1</v>
      </c>
      <c r="RI15">
        <v>1</v>
      </c>
      <c r="RJ15">
        <v>1</v>
      </c>
      <c r="RK15">
        <v>1</v>
      </c>
      <c r="RL15">
        <v>1</v>
      </c>
      <c r="RM15">
        <v>1</v>
      </c>
      <c r="RN15">
        <v>9</v>
      </c>
      <c r="RO15">
        <v>9</v>
      </c>
      <c r="RP15">
        <v>9</v>
      </c>
      <c r="RQ15">
        <v>9</v>
      </c>
      <c r="RR15">
        <v>9</v>
      </c>
      <c r="RS15">
        <v>9</v>
      </c>
      <c r="RT15">
        <v>9</v>
      </c>
      <c r="RU15">
        <v>9</v>
      </c>
      <c r="RV15">
        <v>9</v>
      </c>
      <c r="RW15">
        <v>9</v>
      </c>
      <c r="RX15">
        <v>9</v>
      </c>
      <c r="RY15">
        <v>0</v>
      </c>
      <c r="RZ15">
        <v>0</v>
      </c>
      <c r="SA15">
        <v>0</v>
      </c>
      <c r="SB15">
        <v>0</v>
      </c>
      <c r="SC15">
        <v>0</v>
      </c>
      <c r="SD15">
        <v>0</v>
      </c>
      <c r="SE15">
        <v>0</v>
      </c>
      <c r="SF15">
        <v>0</v>
      </c>
      <c r="SG15">
        <v>0</v>
      </c>
      <c r="SH15">
        <v>0</v>
      </c>
      <c r="SI15">
        <v>9</v>
      </c>
      <c r="SJ15">
        <v>0</v>
      </c>
      <c r="SK15">
        <v>0</v>
      </c>
      <c r="SL15">
        <v>0</v>
      </c>
      <c r="SM15">
        <v>0</v>
      </c>
      <c r="SN15">
        <v>0</v>
      </c>
      <c r="SO15">
        <v>0</v>
      </c>
      <c r="SP15">
        <v>9</v>
      </c>
      <c r="SQ15">
        <v>9</v>
      </c>
      <c r="SR15">
        <v>9</v>
      </c>
      <c r="SS15">
        <v>0</v>
      </c>
      <c r="ST15">
        <v>9</v>
      </c>
      <c r="SU15">
        <v>9</v>
      </c>
      <c r="SV15">
        <v>0</v>
      </c>
      <c r="SW15">
        <v>0</v>
      </c>
      <c r="SX15">
        <v>0</v>
      </c>
      <c r="SY15">
        <v>0</v>
      </c>
      <c r="SZ15">
        <v>0</v>
      </c>
      <c r="TA15">
        <v>0</v>
      </c>
      <c r="TB15">
        <v>0</v>
      </c>
      <c r="TC15">
        <v>0</v>
      </c>
      <c r="TD15">
        <v>0</v>
      </c>
      <c r="TE15">
        <v>0</v>
      </c>
      <c r="TF15">
        <v>0</v>
      </c>
      <c r="TG15">
        <v>0</v>
      </c>
      <c r="TH15">
        <v>0</v>
      </c>
      <c r="TI15">
        <v>1</v>
      </c>
      <c r="TJ15">
        <v>1</v>
      </c>
      <c r="TK15">
        <v>0</v>
      </c>
      <c r="TL15">
        <v>0</v>
      </c>
      <c r="TM15">
        <v>0</v>
      </c>
      <c r="TN15">
        <v>0</v>
      </c>
      <c r="TO15">
        <v>0</v>
      </c>
      <c r="TP15">
        <v>0</v>
      </c>
      <c r="TQ15">
        <v>0</v>
      </c>
      <c r="TR15">
        <v>0</v>
      </c>
      <c r="TS15">
        <v>0</v>
      </c>
      <c r="TT15">
        <v>0</v>
      </c>
      <c r="TU15">
        <v>0</v>
      </c>
      <c r="TV15">
        <v>0</v>
      </c>
      <c r="TW15">
        <v>9</v>
      </c>
      <c r="TX15">
        <v>9</v>
      </c>
      <c r="TY15">
        <v>9</v>
      </c>
      <c r="TZ15">
        <v>0</v>
      </c>
      <c r="UA15">
        <v>9</v>
      </c>
      <c r="UB15">
        <v>9</v>
      </c>
      <c r="UC15">
        <v>9</v>
      </c>
      <c r="UD15">
        <v>9</v>
      </c>
      <c r="UE15">
        <v>9</v>
      </c>
      <c r="UF15">
        <v>0</v>
      </c>
      <c r="UG15">
        <v>9</v>
      </c>
      <c r="UH15">
        <v>9</v>
      </c>
      <c r="UI15">
        <v>9</v>
      </c>
      <c r="UJ15">
        <v>0</v>
      </c>
      <c r="UK15">
        <v>9</v>
      </c>
      <c r="UL15">
        <v>9</v>
      </c>
      <c r="UM15">
        <v>9</v>
      </c>
      <c r="UN15">
        <v>9</v>
      </c>
      <c r="UO15">
        <v>9</v>
      </c>
      <c r="UP15">
        <v>0</v>
      </c>
      <c r="UQ15">
        <v>9</v>
      </c>
      <c r="UR15">
        <v>0</v>
      </c>
      <c r="US15">
        <v>0</v>
      </c>
      <c r="UT15">
        <v>0</v>
      </c>
      <c r="UU15">
        <v>0</v>
      </c>
      <c r="UV15">
        <v>0</v>
      </c>
      <c r="UW15">
        <v>0</v>
      </c>
      <c r="UX15">
        <v>0</v>
      </c>
      <c r="UY15">
        <v>9</v>
      </c>
      <c r="UZ15">
        <v>9</v>
      </c>
      <c r="VA15">
        <v>9</v>
      </c>
      <c r="VB15">
        <v>0</v>
      </c>
      <c r="VC15">
        <v>9</v>
      </c>
      <c r="VD15">
        <v>9</v>
      </c>
      <c r="VE15">
        <v>9</v>
      </c>
      <c r="VF15">
        <v>0</v>
      </c>
      <c r="VG15">
        <v>9</v>
      </c>
      <c r="VH15">
        <v>9</v>
      </c>
      <c r="VI15">
        <v>9</v>
      </c>
      <c r="VJ15">
        <v>9</v>
      </c>
      <c r="VK15">
        <v>9</v>
      </c>
      <c r="VL15">
        <v>9</v>
      </c>
      <c r="VM15">
        <v>9</v>
      </c>
      <c r="VN15">
        <v>9</v>
      </c>
      <c r="VO15">
        <v>9</v>
      </c>
      <c r="VP15">
        <v>9</v>
      </c>
      <c r="VQ15">
        <v>9</v>
      </c>
      <c r="VR15">
        <v>9</v>
      </c>
      <c r="VS15">
        <v>9</v>
      </c>
      <c r="VT15">
        <v>9</v>
      </c>
      <c r="VU15">
        <v>0</v>
      </c>
      <c r="VV15">
        <v>0</v>
      </c>
      <c r="VW15">
        <v>0</v>
      </c>
      <c r="VX15">
        <v>0</v>
      </c>
      <c r="VY15">
        <v>0</v>
      </c>
      <c r="VZ15">
        <v>0</v>
      </c>
      <c r="WA15">
        <v>0</v>
      </c>
      <c r="WB15">
        <v>9</v>
      </c>
      <c r="WC15">
        <v>9</v>
      </c>
      <c r="WD15">
        <v>9</v>
      </c>
      <c r="WE15">
        <v>9</v>
      </c>
      <c r="WF15">
        <v>9</v>
      </c>
      <c r="WG15">
        <v>9</v>
      </c>
      <c r="WH15">
        <v>9</v>
      </c>
      <c r="WI15">
        <v>9</v>
      </c>
      <c r="WJ15">
        <v>9</v>
      </c>
      <c r="WK15">
        <v>9</v>
      </c>
      <c r="WL15">
        <v>9</v>
      </c>
      <c r="WM15">
        <v>9</v>
      </c>
      <c r="WN15">
        <v>9</v>
      </c>
      <c r="WO15">
        <v>9</v>
      </c>
      <c r="WP15">
        <v>9</v>
      </c>
      <c r="WQ15">
        <v>9</v>
      </c>
      <c r="WR15">
        <v>9</v>
      </c>
      <c r="WS15">
        <v>0</v>
      </c>
      <c r="WT15">
        <v>0</v>
      </c>
      <c r="WU15">
        <v>0</v>
      </c>
      <c r="WV15">
        <v>0</v>
      </c>
      <c r="WW15">
        <v>0</v>
      </c>
      <c r="WX15">
        <v>0</v>
      </c>
      <c r="WY15">
        <v>0</v>
      </c>
      <c r="WZ15">
        <v>9</v>
      </c>
      <c r="XA15">
        <v>9</v>
      </c>
      <c r="XB15">
        <v>9</v>
      </c>
      <c r="XC15">
        <v>0</v>
      </c>
      <c r="XD15">
        <v>9</v>
      </c>
      <c r="XE15">
        <v>0</v>
      </c>
      <c r="XF15">
        <v>9</v>
      </c>
      <c r="XG15">
        <v>0</v>
      </c>
      <c r="XH15">
        <v>0</v>
      </c>
      <c r="XI15">
        <v>0</v>
      </c>
      <c r="XJ15">
        <v>0</v>
      </c>
      <c r="XK15">
        <v>0</v>
      </c>
      <c r="XL15">
        <v>0</v>
      </c>
      <c r="XM15">
        <v>0</v>
      </c>
      <c r="XN15">
        <v>0</v>
      </c>
      <c r="XO15">
        <v>0</v>
      </c>
      <c r="XP15">
        <v>9</v>
      </c>
      <c r="XQ15">
        <v>9</v>
      </c>
      <c r="XR15">
        <v>9</v>
      </c>
      <c r="XS15">
        <v>0</v>
      </c>
      <c r="XT15">
        <v>9</v>
      </c>
      <c r="XU15">
        <v>9</v>
      </c>
      <c r="XV15">
        <v>9</v>
      </c>
      <c r="XW15">
        <v>9</v>
      </c>
      <c r="XX15">
        <v>0</v>
      </c>
      <c r="XY15">
        <v>9</v>
      </c>
      <c r="XZ15">
        <v>9</v>
      </c>
      <c r="YA15">
        <v>9</v>
      </c>
      <c r="YB15">
        <v>9</v>
      </c>
      <c r="YC15">
        <v>9</v>
      </c>
      <c r="YD15">
        <v>9</v>
      </c>
      <c r="YE15">
        <v>9</v>
      </c>
      <c r="YF15">
        <v>9</v>
      </c>
      <c r="YG15">
        <v>9</v>
      </c>
      <c r="YH15">
        <v>9</v>
      </c>
      <c r="YI15">
        <v>9</v>
      </c>
      <c r="YJ15">
        <v>9</v>
      </c>
      <c r="YK15">
        <v>9</v>
      </c>
      <c r="YL15">
        <v>0</v>
      </c>
      <c r="YM15">
        <v>0</v>
      </c>
      <c r="YN15">
        <v>0</v>
      </c>
      <c r="YO15">
        <v>0</v>
      </c>
      <c r="YP15">
        <v>0</v>
      </c>
      <c r="YQ15">
        <v>0</v>
      </c>
      <c r="YR15">
        <v>0</v>
      </c>
      <c r="YS15">
        <v>9</v>
      </c>
      <c r="YT15">
        <v>9</v>
      </c>
      <c r="YU15">
        <v>9</v>
      </c>
      <c r="YV15">
        <v>9</v>
      </c>
      <c r="YW15">
        <v>9</v>
      </c>
      <c r="YX15">
        <v>9</v>
      </c>
      <c r="YY15">
        <v>9</v>
      </c>
      <c r="YZ15">
        <v>9</v>
      </c>
      <c r="ZA15">
        <v>9</v>
      </c>
      <c r="ZB15">
        <v>0</v>
      </c>
      <c r="ZC15">
        <v>0</v>
      </c>
      <c r="ZD15">
        <v>0</v>
      </c>
      <c r="ZE15">
        <v>0</v>
      </c>
      <c r="ZF15">
        <v>0</v>
      </c>
      <c r="ZG15">
        <v>0</v>
      </c>
      <c r="ZH15">
        <v>0</v>
      </c>
      <c r="ZI15">
        <v>0</v>
      </c>
      <c r="ZJ15">
        <v>9</v>
      </c>
      <c r="ZK15">
        <v>0</v>
      </c>
      <c r="ZL15">
        <v>9</v>
      </c>
      <c r="ZM15">
        <v>0</v>
      </c>
      <c r="ZN15">
        <v>0</v>
      </c>
      <c r="ZO15">
        <v>0</v>
      </c>
      <c r="ZP15">
        <v>0</v>
      </c>
      <c r="ZQ15">
        <v>9</v>
      </c>
      <c r="ZR15">
        <v>9</v>
      </c>
      <c r="ZS15">
        <v>9</v>
      </c>
      <c r="ZT15">
        <v>0</v>
      </c>
      <c r="ZU15">
        <v>9</v>
      </c>
      <c r="ZV15">
        <v>9</v>
      </c>
      <c r="ZW15">
        <v>9</v>
      </c>
      <c r="ZX15">
        <v>9</v>
      </c>
      <c r="ZY15">
        <v>9</v>
      </c>
      <c r="ZZ15">
        <v>0</v>
      </c>
      <c r="AAA15">
        <v>9</v>
      </c>
      <c r="AAB15">
        <v>9</v>
      </c>
      <c r="AAC15">
        <v>0</v>
      </c>
      <c r="AAD15">
        <v>9</v>
      </c>
      <c r="AAE15">
        <v>9</v>
      </c>
      <c r="AAF15">
        <v>9</v>
      </c>
      <c r="AAG15">
        <v>0</v>
      </c>
      <c r="AAH15">
        <v>9</v>
      </c>
      <c r="AAI15">
        <v>9</v>
      </c>
      <c r="AAJ15">
        <v>9</v>
      </c>
      <c r="AAK15">
        <v>9</v>
      </c>
      <c r="AAL15">
        <v>9</v>
      </c>
      <c r="AAM15">
        <v>0</v>
      </c>
      <c r="AAN15">
        <v>9</v>
      </c>
      <c r="AAO15">
        <v>9</v>
      </c>
      <c r="AAP15">
        <v>9</v>
      </c>
      <c r="AAQ15">
        <v>0</v>
      </c>
      <c r="AAR15">
        <v>9</v>
      </c>
      <c r="AAS15">
        <v>9</v>
      </c>
      <c r="AAT15">
        <v>9</v>
      </c>
      <c r="AAU15">
        <v>9</v>
      </c>
      <c r="AAV15">
        <v>9</v>
      </c>
      <c r="AAW15">
        <v>9</v>
      </c>
      <c r="AAX15">
        <v>9</v>
      </c>
      <c r="AAY15">
        <v>9</v>
      </c>
      <c r="AAZ15">
        <v>9</v>
      </c>
      <c r="ABA15">
        <v>9</v>
      </c>
      <c r="ABB15">
        <v>9</v>
      </c>
      <c r="ABC15">
        <v>9</v>
      </c>
      <c r="ABD15">
        <v>9</v>
      </c>
      <c r="ABE15">
        <v>9</v>
      </c>
      <c r="ABF15">
        <v>9</v>
      </c>
      <c r="ABG15">
        <v>9</v>
      </c>
      <c r="ABH15">
        <v>9</v>
      </c>
      <c r="ABI15">
        <v>9</v>
      </c>
      <c r="ABJ15">
        <v>9</v>
      </c>
      <c r="ABK15">
        <v>9</v>
      </c>
      <c r="ABL15">
        <v>9</v>
      </c>
      <c r="ABM15">
        <v>9</v>
      </c>
      <c r="ABN15">
        <v>9</v>
      </c>
      <c r="ABO15">
        <v>9</v>
      </c>
      <c r="ABP15">
        <v>9</v>
      </c>
      <c r="ABQ15">
        <v>0</v>
      </c>
      <c r="ABR15">
        <v>9</v>
      </c>
      <c r="ABS15">
        <v>9</v>
      </c>
      <c r="ABT15">
        <v>9</v>
      </c>
      <c r="ABU15">
        <v>9</v>
      </c>
      <c r="ABV15">
        <v>9</v>
      </c>
      <c r="ABW15">
        <v>9</v>
      </c>
      <c r="ABX15">
        <v>9</v>
      </c>
      <c r="ABY15">
        <v>0</v>
      </c>
      <c r="ABZ15">
        <v>9</v>
      </c>
      <c r="ACA15">
        <v>9</v>
      </c>
      <c r="ACB15">
        <v>9</v>
      </c>
      <c r="ACC15">
        <v>9</v>
      </c>
      <c r="ACD15">
        <v>9</v>
      </c>
      <c r="ACE15">
        <v>9</v>
      </c>
      <c r="ACF15">
        <v>9</v>
      </c>
      <c r="ACG15">
        <v>9</v>
      </c>
      <c r="ACH15">
        <v>9</v>
      </c>
      <c r="ACI15">
        <v>0</v>
      </c>
      <c r="ACJ15">
        <v>0</v>
      </c>
      <c r="ACK15">
        <v>9</v>
      </c>
      <c r="ACL15">
        <v>9</v>
      </c>
      <c r="ACM15">
        <v>9</v>
      </c>
      <c r="ACN15">
        <v>0</v>
      </c>
      <c r="ACO15">
        <v>0</v>
      </c>
      <c r="ACP15">
        <v>0</v>
      </c>
      <c r="ACQ15">
        <v>0</v>
      </c>
      <c r="ACR15">
        <v>0</v>
      </c>
      <c r="ACS15">
        <v>0</v>
      </c>
      <c r="ACT15">
        <v>0</v>
      </c>
      <c r="ACU15">
        <v>0</v>
      </c>
      <c r="ACV15">
        <v>0</v>
      </c>
      <c r="ACW15">
        <v>0</v>
      </c>
      <c r="ACX15">
        <v>1</v>
      </c>
      <c r="ACY15">
        <v>9</v>
      </c>
      <c r="ACZ15">
        <v>9</v>
      </c>
      <c r="ADA15">
        <v>9</v>
      </c>
      <c r="ADB15">
        <v>9</v>
      </c>
      <c r="ADC15">
        <v>0</v>
      </c>
      <c r="ADD15">
        <v>9</v>
      </c>
      <c r="ADE15">
        <v>9</v>
      </c>
      <c r="ADF15">
        <v>9</v>
      </c>
      <c r="ADG15">
        <v>9</v>
      </c>
      <c r="ADH15">
        <v>9</v>
      </c>
      <c r="ADI15">
        <v>9</v>
      </c>
      <c r="ADJ15">
        <v>0</v>
      </c>
      <c r="ADK15">
        <v>1</v>
      </c>
      <c r="ADL15">
        <v>1</v>
      </c>
      <c r="ADM15">
        <v>1</v>
      </c>
      <c r="ADN15">
        <v>9</v>
      </c>
      <c r="ADO15">
        <v>0</v>
      </c>
      <c r="ADP15">
        <v>1</v>
      </c>
      <c r="ADQ15">
        <v>1</v>
      </c>
      <c r="ADR15">
        <v>1</v>
      </c>
      <c r="ADS15">
        <v>1</v>
      </c>
      <c r="ADT15">
        <v>1</v>
      </c>
      <c r="ADU15">
        <v>1</v>
      </c>
      <c r="ADV15">
        <v>1</v>
      </c>
      <c r="ADW15">
        <v>0</v>
      </c>
      <c r="ADX15">
        <v>9</v>
      </c>
      <c r="ADY15">
        <v>0</v>
      </c>
      <c r="ADZ15">
        <v>0</v>
      </c>
      <c r="AEA15">
        <v>9</v>
      </c>
      <c r="AEB15">
        <v>0</v>
      </c>
      <c r="AEC15">
        <v>0</v>
      </c>
      <c r="AED15">
        <v>0</v>
      </c>
      <c r="AEE15">
        <v>9</v>
      </c>
      <c r="AEF15">
        <v>0</v>
      </c>
      <c r="AEG15">
        <v>1</v>
      </c>
      <c r="AEH15">
        <v>0</v>
      </c>
      <c r="AEI15">
        <v>0</v>
      </c>
      <c r="AEJ15">
        <v>0</v>
      </c>
      <c r="AEK15">
        <v>0</v>
      </c>
      <c r="AEL15">
        <v>0</v>
      </c>
      <c r="AEM15">
        <v>0</v>
      </c>
      <c r="AEN15">
        <v>0</v>
      </c>
      <c r="AEO15">
        <v>0</v>
      </c>
      <c r="AEP15">
        <v>0</v>
      </c>
      <c r="AEQ15">
        <v>0</v>
      </c>
      <c r="AER15">
        <v>0</v>
      </c>
      <c r="AES15">
        <v>0</v>
      </c>
      <c r="AET15">
        <v>0</v>
      </c>
      <c r="AEU15">
        <v>0</v>
      </c>
      <c r="AEV15">
        <v>0</v>
      </c>
      <c r="AEW15">
        <v>0</v>
      </c>
      <c r="AEX15">
        <v>0</v>
      </c>
      <c r="AEY15">
        <v>0</v>
      </c>
      <c r="AEZ15">
        <v>0</v>
      </c>
      <c r="AFA15">
        <v>0</v>
      </c>
      <c r="AFB15">
        <v>9</v>
      </c>
      <c r="AFC15">
        <v>0</v>
      </c>
      <c r="AFD15">
        <v>0</v>
      </c>
      <c r="AFE15">
        <v>0</v>
      </c>
      <c r="AFF15">
        <v>0</v>
      </c>
      <c r="AFG15">
        <v>0</v>
      </c>
      <c r="AFH15">
        <v>0</v>
      </c>
      <c r="AFI15">
        <v>0</v>
      </c>
      <c r="AFJ15">
        <v>0</v>
      </c>
      <c r="AFK15">
        <v>0</v>
      </c>
      <c r="AFL15">
        <v>0</v>
      </c>
      <c r="AFM15">
        <v>1</v>
      </c>
      <c r="AFN15">
        <v>1</v>
      </c>
      <c r="AFO15">
        <v>1</v>
      </c>
      <c r="AFP15">
        <v>1</v>
      </c>
      <c r="AFQ15">
        <v>1</v>
      </c>
      <c r="AFR15">
        <v>1</v>
      </c>
      <c r="AFS15">
        <v>9.0929192199000006</v>
      </c>
      <c r="AFT15">
        <v>9.0886781768000002</v>
      </c>
      <c r="AFU15">
        <v>9.0946822781000005</v>
      </c>
      <c r="AFV15">
        <v>9.0688227808999997</v>
      </c>
      <c r="AFW15">
        <v>9.0980079623000005</v>
      </c>
      <c r="AFX15">
        <v>9.1057843707000004</v>
      </c>
      <c r="AFY15">
        <v>9.0886781768000002</v>
      </c>
      <c r="AFZ15">
        <v>9.0618877133000009</v>
      </c>
      <c r="AGA15">
        <v>9.0914816017</v>
      </c>
      <c r="AGB15">
        <v>9.0981060689</v>
      </c>
      <c r="AGC15">
        <v>9.1132625692999998</v>
      </c>
      <c r="AGD15">
        <v>9.0975993285999994</v>
      </c>
      <c r="AGE15">
        <v>9.1155735778999993</v>
      </c>
      <c r="AGF15">
        <v>9.1080976358000001</v>
      </c>
      <c r="AGG15">
        <v>9.0894104938000009</v>
      </c>
      <c r="AGH15">
        <v>9.1024633437000002</v>
      </c>
      <c r="AGI15">
        <v>9.0678617806999995</v>
      </c>
      <c r="AGJ15">
        <v>9.0586928161000007</v>
      </c>
      <c r="AGK15">
        <v>9.1067326328</v>
      </c>
      <c r="AGL15">
        <v>9.0889724229999995</v>
      </c>
      <c r="AGM15">
        <v>9.0876795660000003</v>
      </c>
      <c r="AGN15">
        <v>9.1197102054000005</v>
      </c>
      <c r="AGO15">
        <v>9.0930195818000001</v>
      </c>
      <c r="AGP15">
        <v>9.1295756195000006</v>
      </c>
      <c r="AGQ15">
        <v>9.1001284220999992</v>
      </c>
      <c r="AGR15">
        <v>9.0861361030999994</v>
      </c>
      <c r="AGS15">
        <v>9.1079373722000003</v>
      </c>
      <c r="AGT15">
        <v>9.0901493715000008</v>
      </c>
      <c r="AGU15">
        <v>9.0983871173999997</v>
      </c>
      <c r="AGV15">
        <v>9.0904512650000004</v>
      </c>
      <c r="AGW15">
        <v>9.1018067857999991</v>
      </c>
      <c r="AGX15">
        <v>9.1497913256000007</v>
      </c>
      <c r="AGY15">
        <v>9.0301828387</v>
      </c>
      <c r="AGZ15">
        <v>9.0906060088</v>
      </c>
      <c r="AHA15">
        <v>9.1036120559999993</v>
      </c>
      <c r="AHB15">
        <v>9.0907151404000004</v>
      </c>
      <c r="AHC15">
        <v>9.0999854594999992</v>
      </c>
      <c r="AHD15">
        <v>9.0906145488999996</v>
      </c>
      <c r="AHE15">
        <v>9.1105801435</v>
      </c>
      <c r="AHF15">
        <v>9.1124547927999995</v>
      </c>
      <c r="AHG15">
        <v>9.1215175454999997</v>
      </c>
      <c r="AHH15">
        <v>9.0889906184000004</v>
      </c>
      <c r="AHI15">
        <v>9.0563599673000006</v>
      </c>
      <c r="AHJ15">
        <v>9.1195505574000002</v>
      </c>
      <c r="AHK15">
        <v>9.0708568710000002</v>
      </c>
      <c r="AHL15">
        <v>9.0571828987000007</v>
      </c>
      <c r="AHM15">
        <v>9.1122091562000005</v>
      </c>
      <c r="AHN15">
        <v>9.1164399253999999</v>
      </c>
      <c r="AHO15">
        <v>9.1063414247000001</v>
      </c>
      <c r="AHP15">
        <v>9.0508403453999993</v>
      </c>
      <c r="AHQ15">
        <v>9.0675741771999991</v>
      </c>
      <c r="AHR15">
        <v>9.0998049642000005</v>
      </c>
      <c r="AHS15">
        <v>9.0652443717000004</v>
      </c>
      <c r="AHT15">
        <v>9.0660101482000002</v>
      </c>
      <c r="AHU15">
        <v>9.0659819010000007</v>
      </c>
      <c r="AHV15">
        <v>9.111706989</v>
      </c>
      <c r="AHW15">
        <v>9.1009431748999994</v>
      </c>
      <c r="AHX15">
        <v>9.0526773760000001</v>
      </c>
      <c r="AHY15">
        <v>9.1064878190999998</v>
      </c>
      <c r="AHZ15">
        <v>9.0875269221000003</v>
      </c>
      <c r="AIA15">
        <v>9.0946840572000003</v>
      </c>
      <c r="AIB15">
        <v>9.0795182261999994</v>
      </c>
      <c r="AIC15">
        <v>9.0822665416999993</v>
      </c>
      <c r="AID15">
        <v>9.1001453829999992</v>
      </c>
      <c r="AIE15">
        <v>9.0777127711999999</v>
      </c>
      <c r="AIF15">
        <v>9.1125249649000004</v>
      </c>
      <c r="AIG15">
        <v>9.0918619765000006</v>
      </c>
      <c r="AIH15">
        <v>9.0836357708000008</v>
      </c>
      <c r="AII15">
        <v>9.1179741343000007</v>
      </c>
      <c r="AIJ15">
        <v>9.1020135697000004</v>
      </c>
      <c r="AIK15">
        <v>9.0883755272000002</v>
      </c>
      <c r="AIL15">
        <v>9.1046615496999994</v>
      </c>
      <c r="AIM15">
        <v>9.0523934160999993</v>
      </c>
      <c r="AIN15">
        <v>9.0783352751000006</v>
      </c>
      <c r="AIO15">
        <v>9.1385263596000001</v>
      </c>
      <c r="AIP15">
        <v>9.0928941852000005</v>
      </c>
      <c r="AIQ15">
        <v>9.1107530488999995</v>
      </c>
      <c r="AIR15">
        <v>9.0925664405000006</v>
      </c>
      <c r="AIS15">
        <v>9.1202257068999995</v>
      </c>
      <c r="AIT15">
        <v>9.0929192199000006</v>
      </c>
      <c r="AIU15">
        <v>9.0929192199000006</v>
      </c>
      <c r="AIV15">
        <v>9.0929192199000006</v>
      </c>
      <c r="AIW15">
        <v>9.0929192199000006</v>
      </c>
      <c r="AIX15">
        <v>9.0929192199000006</v>
      </c>
      <c r="AIY15">
        <v>9.0929192199000006</v>
      </c>
      <c r="AIZ15">
        <v>9.0929192199000006</v>
      </c>
      <c r="AJA15">
        <v>9.0929192199000006</v>
      </c>
      <c r="AJB15">
        <v>9.0929192199000006</v>
      </c>
      <c r="AJC15">
        <v>9.0934918205000006</v>
      </c>
      <c r="AJD15">
        <v>9.0929192199000006</v>
      </c>
      <c r="AJE15">
        <v>9.0929192199000006</v>
      </c>
      <c r="AJF15">
        <v>9.0929192199000006</v>
      </c>
      <c r="AJG15">
        <v>9.0929192199000006</v>
      </c>
      <c r="AJH15">
        <v>9.0929192199000006</v>
      </c>
      <c r="AJI15">
        <v>9.0929192199000006</v>
      </c>
      <c r="AJJ15">
        <v>9.0929192199000006</v>
      </c>
      <c r="AJK15">
        <v>9.0929192199000006</v>
      </c>
      <c r="AJL15">
        <v>9.0929192199000006</v>
      </c>
      <c r="AJM15">
        <v>9.0929192199000006</v>
      </c>
      <c r="AJN15">
        <v>9.0929192199000006</v>
      </c>
      <c r="AJO15">
        <v>9.0929192199000006</v>
      </c>
      <c r="AJP15">
        <v>9.0929192199000006</v>
      </c>
      <c r="AJQ15">
        <v>9.0929192199000006</v>
      </c>
      <c r="AJR15">
        <v>9.0929192199000006</v>
      </c>
      <c r="AJS15">
        <v>9.0929192199000006</v>
      </c>
      <c r="AJT15">
        <v>9.0929192199000006</v>
      </c>
      <c r="AJU15">
        <v>9.0929192199000006</v>
      </c>
      <c r="AJV15">
        <v>9.0929192199000006</v>
      </c>
      <c r="AJW15">
        <v>9.0929192199000006</v>
      </c>
      <c r="AJX15">
        <v>9.0929192199000006</v>
      </c>
      <c r="AJY15">
        <v>9.0929192199000006</v>
      </c>
      <c r="AJZ15">
        <v>9.0929192199000006</v>
      </c>
      <c r="AKA15">
        <v>9.0929192199000006</v>
      </c>
      <c r="AKB15">
        <v>9.0929192199000006</v>
      </c>
      <c r="AKC15">
        <v>9.0929192199000006</v>
      </c>
      <c r="AKD15">
        <v>9.0929192199000006</v>
      </c>
      <c r="AKE15">
        <v>9.1275874304000002</v>
      </c>
      <c r="AKF15">
        <v>9.0913912386</v>
      </c>
      <c r="AKG15">
        <v>9.0929192199000006</v>
      </c>
      <c r="AKH15">
        <v>9.0893795231999999</v>
      </c>
      <c r="AKI15">
        <v>9.0844531809000006</v>
      </c>
      <c r="AKJ15">
        <v>9.0929192199000006</v>
      </c>
      <c r="AKK15">
        <v>9.1249844114999998</v>
      </c>
      <c r="AKL15">
        <v>9.0929192199000006</v>
      </c>
      <c r="AKM15">
        <v>9.0828988475999992</v>
      </c>
      <c r="AKN15">
        <v>9.0753122000000008</v>
      </c>
      <c r="AKO15">
        <v>9.1064145867999997</v>
      </c>
      <c r="AKP15">
        <v>9.1187076507999993</v>
      </c>
      <c r="AKQ15">
        <v>9.0844531809000006</v>
      </c>
      <c r="AKR15">
        <v>9.0929192199000006</v>
      </c>
      <c r="AKS15">
        <v>9.1222708345000001</v>
      </c>
      <c r="AKT15">
        <v>9.0818549384999994</v>
      </c>
      <c r="AKU15">
        <v>9.0668808799999994</v>
      </c>
      <c r="AKV15">
        <v>9.1089371874000005</v>
      </c>
      <c r="AKW15">
        <v>9.0641171745999998</v>
      </c>
      <c r="AKX15">
        <v>9.0812122296000002</v>
      </c>
      <c r="AKY15">
        <v>9.1369554113000007</v>
      </c>
      <c r="AKZ15">
        <v>9.0913912386</v>
      </c>
      <c r="ALA15">
        <v>9.0844531809000006</v>
      </c>
      <c r="ALB15">
        <v>9.0890016441999997</v>
      </c>
      <c r="ALC15">
        <v>9.0491745847999994</v>
      </c>
      <c r="ALD15">
        <v>9.0929192199000006</v>
      </c>
      <c r="ALE15">
        <v>9.0499483112999997</v>
      </c>
      <c r="ALF15">
        <v>9.0877035843999998</v>
      </c>
      <c r="ALG15">
        <v>9.0929192199000006</v>
      </c>
      <c r="ALH15">
        <v>9.0929192199000006</v>
      </c>
      <c r="ALI15">
        <v>9.0916118353000002</v>
      </c>
      <c r="ALJ15">
        <v>9.0929192199000006</v>
      </c>
      <c r="ALK15">
        <v>9.0929192199000006</v>
      </c>
      <c r="ALL15">
        <v>9.0935734857000003</v>
      </c>
      <c r="ALM15">
        <v>9.0948831659000007</v>
      </c>
      <c r="ALN15">
        <v>9.0929192199000006</v>
      </c>
      <c r="ALO15">
        <v>9.0909587156999994</v>
      </c>
      <c r="ALP15">
        <v>9.0889110710000001</v>
      </c>
      <c r="ALQ15">
        <v>9.0929192199000006</v>
      </c>
      <c r="ALR15">
        <v>9.0929192199000006</v>
      </c>
      <c r="ALS15">
        <v>9.0929192199000006</v>
      </c>
      <c r="ALT15">
        <v>9.0929192199000006</v>
      </c>
      <c r="ALU15">
        <v>18.170195526000001</v>
      </c>
      <c r="ALV15">
        <v>9.0929192199000006</v>
      </c>
      <c r="ALW15">
        <v>9.0929192199000006</v>
      </c>
      <c r="ALX15">
        <v>9.0929192199000006</v>
      </c>
      <c r="ALY15">
        <v>9.0842043563000008</v>
      </c>
      <c r="ALZ15">
        <v>9.0965100648000004</v>
      </c>
      <c r="AMA15">
        <v>9.0899829417000007</v>
      </c>
      <c r="AMB15">
        <v>9.0829208701000006</v>
      </c>
      <c r="AMC15">
        <v>9.0929192199000006</v>
      </c>
      <c r="AMD15">
        <v>9.0894112389000004</v>
      </c>
      <c r="AME15">
        <v>9.0948831659000007</v>
      </c>
      <c r="AMF15">
        <v>9.0917748974000006</v>
      </c>
      <c r="AMG15">
        <v>9.0929192199000006</v>
      </c>
      <c r="AMH15">
        <v>9.1010234210000007</v>
      </c>
      <c r="AMI15">
        <v>9.1022050001999997</v>
      </c>
      <c r="AMJ15">
        <v>9.0929192199000006</v>
      </c>
      <c r="AMK15">
        <v>9.0855123918</v>
      </c>
      <c r="AML15">
        <v>9.1022640173999996</v>
      </c>
      <c r="AMM15">
        <v>9.0408534636999995</v>
      </c>
      <c r="AMN15">
        <v>9.0929192199000006</v>
      </c>
      <c r="AMO15">
        <v>9.0957851563999998</v>
      </c>
      <c r="AMP15">
        <v>9.0795032432999996</v>
      </c>
      <c r="AMQ15">
        <v>9.0917748974000006</v>
      </c>
      <c r="AMR15">
        <v>9.0783787211</v>
      </c>
      <c r="AMS15">
        <v>9.0872092886000004</v>
      </c>
      <c r="AMT15">
        <v>9.0777983597999992</v>
      </c>
      <c r="AMU15">
        <v>9.0772306459000003</v>
      </c>
      <c r="AMV15">
        <v>9.0906317447999996</v>
      </c>
      <c r="AMW15">
        <v>9.0912031750000004</v>
      </c>
      <c r="AMX15">
        <v>9.0854174959999998</v>
      </c>
      <c r="AMY15">
        <v>9.0964272008999991</v>
      </c>
      <c r="AMZ15">
        <v>9.0791879504999997</v>
      </c>
      <c r="ANA15">
        <v>9.0857657489000001</v>
      </c>
      <c r="ANB15">
        <v>9.0801649317000006</v>
      </c>
      <c r="ANC15">
        <v>9.0830094302000006</v>
      </c>
      <c r="AND15">
        <v>9.0911205737999996</v>
      </c>
      <c r="ANE15">
        <v>9.0929192199000006</v>
      </c>
      <c r="ANF15">
        <v>9.0929192199000006</v>
      </c>
      <c r="ANG15">
        <v>9.0929192199000006</v>
      </c>
      <c r="ANH15">
        <v>9.0929192199000006</v>
      </c>
      <c r="ANI15">
        <v>3806</v>
      </c>
      <c r="ANJ15">
        <v>1584</v>
      </c>
      <c r="ANK15">
        <v>1</v>
      </c>
      <c r="ANL15">
        <v>40512533</v>
      </c>
      <c r="ANM15">
        <v>938805</v>
      </c>
      <c r="ANN15">
        <v>6252501</v>
      </c>
      <c r="ANO15">
        <v>21333533</v>
      </c>
      <c r="ANP15">
        <v>571202</v>
      </c>
      <c r="ANW15">
        <v>1</v>
      </c>
      <c r="ANX15">
        <v>1</v>
      </c>
      <c r="ANY15">
        <v>2</v>
      </c>
      <c r="ANZ15">
        <v>2</v>
      </c>
      <c r="AOA15">
        <v>2</v>
      </c>
      <c r="AOB15">
        <v>1</v>
      </c>
      <c r="AOC15">
        <v>2</v>
      </c>
      <c r="AOD15">
        <v>2</v>
      </c>
      <c r="AOE15">
        <v>19179</v>
      </c>
      <c r="AOF15">
        <v>19179000</v>
      </c>
      <c r="AOG15">
        <v>367603</v>
      </c>
      <c r="AOH15">
        <v>2</v>
      </c>
      <c r="AOI15">
        <v>3</v>
      </c>
      <c r="AOJ15">
        <v>2</v>
      </c>
      <c r="AOK15">
        <v>3</v>
      </c>
      <c r="AOL15">
        <v>9</v>
      </c>
      <c r="AOM15">
        <v>9</v>
      </c>
      <c r="AON15">
        <v>9</v>
      </c>
      <c r="AOO15">
        <v>9</v>
      </c>
      <c r="AOP15">
        <v>2</v>
      </c>
      <c r="AOQ15">
        <v>3</v>
      </c>
      <c r="AOR15">
        <v>18597664</v>
      </c>
      <c r="AOS15">
        <v>0</v>
      </c>
      <c r="AOT15">
        <v>4096515</v>
      </c>
      <c r="AOU15">
        <v>581336</v>
      </c>
      <c r="AOV15">
        <v>8867391</v>
      </c>
      <c r="AOW15">
        <v>0</v>
      </c>
      <c r="AOX15">
        <v>309376</v>
      </c>
      <c r="AOY15">
        <v>158205</v>
      </c>
      <c r="AOZ15">
        <v>751602</v>
      </c>
      <c r="APA15">
        <v>7150444</v>
      </c>
      <c r="APB15">
        <v>0</v>
      </c>
      <c r="APC15">
        <v>0</v>
      </c>
      <c r="APD15">
        <v>4096515</v>
      </c>
      <c r="APE15">
        <v>0</v>
      </c>
      <c r="APF15">
        <v>8867391</v>
      </c>
      <c r="APG15">
        <v>0</v>
      </c>
      <c r="APH15">
        <v>309376</v>
      </c>
      <c r="API15">
        <v>158205</v>
      </c>
      <c r="APJ15">
        <v>751602</v>
      </c>
      <c r="APK15">
        <v>7150444</v>
      </c>
      <c r="APV15">
        <v>18597664</v>
      </c>
      <c r="APW15">
        <v>0</v>
      </c>
      <c r="APX15">
        <v>581336</v>
      </c>
      <c r="APY15">
        <v>0</v>
      </c>
      <c r="APZ15">
        <v>0</v>
      </c>
      <c r="AQA15">
        <v>2</v>
      </c>
    </row>
    <row r="16" spans="1:1119" x14ac:dyDescent="0.25">
      <c r="A16">
        <v>3518</v>
      </c>
      <c r="B16">
        <v>2</v>
      </c>
      <c r="C16">
        <v>3</v>
      </c>
      <c r="D16">
        <v>4</v>
      </c>
      <c r="E16">
        <v>1</v>
      </c>
      <c r="F16">
        <v>72000</v>
      </c>
      <c r="G16">
        <v>6</v>
      </c>
      <c r="H16">
        <v>1</v>
      </c>
      <c r="I16">
        <v>6</v>
      </c>
      <c r="J16">
        <v>2</v>
      </c>
      <c r="K16">
        <v>1</v>
      </c>
      <c r="L16">
        <v>2</v>
      </c>
      <c r="M16">
        <v>3</v>
      </c>
      <c r="N16">
        <v>2</v>
      </c>
      <c r="O16">
        <v>3</v>
      </c>
      <c r="P16">
        <v>2</v>
      </c>
      <c r="Q16">
        <v>1</v>
      </c>
      <c r="R16">
        <v>9</v>
      </c>
      <c r="S16">
        <v>2</v>
      </c>
      <c r="T16">
        <v>1</v>
      </c>
      <c r="U16">
        <v>1</v>
      </c>
      <c r="V16">
        <v>2</v>
      </c>
      <c r="X16">
        <v>2008</v>
      </c>
      <c r="Y16">
        <v>10</v>
      </c>
      <c r="AQ16">
        <v>2</v>
      </c>
      <c r="AR16">
        <v>11</v>
      </c>
      <c r="AS16">
        <v>28</v>
      </c>
      <c r="AU16">
        <v>30</v>
      </c>
      <c r="AV16">
        <v>70</v>
      </c>
      <c r="AX16">
        <v>8</v>
      </c>
      <c r="BA16">
        <v>1</v>
      </c>
      <c r="BB16">
        <v>1</v>
      </c>
      <c r="BC16">
        <v>1</v>
      </c>
      <c r="BL16">
        <v>2</v>
      </c>
      <c r="BV16">
        <v>2</v>
      </c>
      <c r="BX16">
        <v>2</v>
      </c>
      <c r="BY16">
        <v>1</v>
      </c>
      <c r="BZ16">
        <v>2</v>
      </c>
      <c r="CA16">
        <v>1</v>
      </c>
      <c r="CB16">
        <v>1</v>
      </c>
      <c r="CC16">
        <v>1</v>
      </c>
      <c r="CG16">
        <v>12</v>
      </c>
      <c r="CJ16">
        <v>2</v>
      </c>
      <c r="CK16">
        <v>1</v>
      </c>
      <c r="CL16">
        <v>2</v>
      </c>
      <c r="CM16">
        <v>70</v>
      </c>
      <c r="CN16">
        <v>5</v>
      </c>
      <c r="CO16">
        <v>50</v>
      </c>
      <c r="CP16">
        <v>6</v>
      </c>
      <c r="CQ16">
        <v>1</v>
      </c>
      <c r="CR16">
        <v>1</v>
      </c>
      <c r="CS16">
        <v>1</v>
      </c>
      <c r="CT16">
        <v>1</v>
      </c>
      <c r="CU16">
        <v>2</v>
      </c>
      <c r="CV16">
        <v>2</v>
      </c>
      <c r="CW16">
        <v>1</v>
      </c>
      <c r="CX16">
        <v>1</v>
      </c>
      <c r="CZ16">
        <v>1</v>
      </c>
      <c r="DA16">
        <v>1</v>
      </c>
      <c r="DB16">
        <v>1</v>
      </c>
      <c r="DC16">
        <v>2</v>
      </c>
      <c r="DD16">
        <v>1</v>
      </c>
      <c r="DE16">
        <v>2</v>
      </c>
      <c r="DF16">
        <v>2</v>
      </c>
      <c r="DG16">
        <v>2</v>
      </c>
      <c r="DH16">
        <v>2</v>
      </c>
      <c r="DI16">
        <v>2</v>
      </c>
      <c r="DJ16">
        <v>2</v>
      </c>
      <c r="DK16">
        <v>2</v>
      </c>
      <c r="DL16">
        <v>2</v>
      </c>
      <c r="DM16">
        <v>1</v>
      </c>
      <c r="DN16">
        <v>2</v>
      </c>
      <c r="DO16">
        <v>2</v>
      </c>
      <c r="DV16">
        <v>1</v>
      </c>
      <c r="DW16">
        <v>2</v>
      </c>
      <c r="DX16">
        <v>2</v>
      </c>
      <c r="DY16">
        <v>2</v>
      </c>
      <c r="EF16">
        <v>100</v>
      </c>
      <c r="EH16">
        <v>2</v>
      </c>
      <c r="EI16">
        <v>1</v>
      </c>
      <c r="EJ16">
        <v>2</v>
      </c>
      <c r="EK16">
        <v>2</v>
      </c>
      <c r="EL16">
        <v>2</v>
      </c>
      <c r="EM16">
        <v>2</v>
      </c>
      <c r="EN16">
        <v>2</v>
      </c>
      <c r="EP16">
        <v>100</v>
      </c>
      <c r="EV16">
        <v>2</v>
      </c>
      <c r="EX16">
        <v>1</v>
      </c>
      <c r="EY16">
        <v>1</v>
      </c>
      <c r="EZ16">
        <v>2</v>
      </c>
      <c r="FA16">
        <v>1</v>
      </c>
      <c r="FB16">
        <v>2</v>
      </c>
      <c r="FC16">
        <v>1</v>
      </c>
      <c r="GL16">
        <v>1</v>
      </c>
      <c r="GM16">
        <v>2</v>
      </c>
      <c r="GN16">
        <v>2</v>
      </c>
      <c r="GO16">
        <v>2</v>
      </c>
      <c r="GP16">
        <v>2</v>
      </c>
      <c r="GQ16">
        <v>2</v>
      </c>
      <c r="GR16">
        <v>1</v>
      </c>
      <c r="GS16">
        <v>2</v>
      </c>
      <c r="GT16">
        <v>2</v>
      </c>
      <c r="GU16">
        <v>2</v>
      </c>
      <c r="GZ16">
        <v>30</v>
      </c>
      <c r="HA16">
        <v>2</v>
      </c>
      <c r="HB16">
        <v>1</v>
      </c>
      <c r="HC16">
        <v>2</v>
      </c>
      <c r="HD16">
        <v>2</v>
      </c>
      <c r="HE16">
        <v>2</v>
      </c>
      <c r="HF16">
        <v>2</v>
      </c>
      <c r="HG16">
        <v>2</v>
      </c>
      <c r="HH16">
        <v>2</v>
      </c>
      <c r="HJ16">
        <v>100</v>
      </c>
      <c r="HQ16">
        <v>2</v>
      </c>
      <c r="HS16">
        <v>1</v>
      </c>
      <c r="IU16">
        <v>1</v>
      </c>
      <c r="IV16">
        <v>2</v>
      </c>
      <c r="IW16">
        <v>2</v>
      </c>
      <c r="IX16">
        <v>2</v>
      </c>
      <c r="IY16">
        <v>2</v>
      </c>
      <c r="IZ16">
        <v>2</v>
      </c>
      <c r="JA16">
        <v>2</v>
      </c>
      <c r="JB16">
        <v>1</v>
      </c>
      <c r="JC16">
        <v>2</v>
      </c>
      <c r="JD16">
        <v>1</v>
      </c>
      <c r="JE16">
        <v>2</v>
      </c>
      <c r="JF16">
        <v>1</v>
      </c>
      <c r="JG16">
        <v>1</v>
      </c>
      <c r="JH16">
        <v>1</v>
      </c>
      <c r="JI16">
        <v>1</v>
      </c>
      <c r="JJ16">
        <v>1</v>
      </c>
      <c r="JK16">
        <v>2</v>
      </c>
      <c r="JL16">
        <v>2</v>
      </c>
      <c r="JS16">
        <v>3</v>
      </c>
      <c r="JV16">
        <v>2</v>
      </c>
      <c r="JW16">
        <v>2</v>
      </c>
      <c r="JX16">
        <v>2</v>
      </c>
      <c r="JY16">
        <v>2</v>
      </c>
      <c r="KF16">
        <v>2</v>
      </c>
      <c r="KG16">
        <v>2</v>
      </c>
      <c r="KH16">
        <v>2</v>
      </c>
      <c r="KI16">
        <v>2</v>
      </c>
      <c r="KP16">
        <v>2</v>
      </c>
      <c r="KQ16">
        <v>1</v>
      </c>
      <c r="KR16">
        <v>2</v>
      </c>
      <c r="KW16">
        <v>2</v>
      </c>
      <c r="KX16">
        <v>2</v>
      </c>
      <c r="KY16">
        <v>2</v>
      </c>
      <c r="KZ16">
        <v>2</v>
      </c>
      <c r="LA16">
        <v>2</v>
      </c>
      <c r="LB16">
        <v>1</v>
      </c>
      <c r="LE16">
        <v>2</v>
      </c>
      <c r="LF16">
        <v>2</v>
      </c>
      <c r="LG16">
        <v>1</v>
      </c>
      <c r="LO16">
        <v>1</v>
      </c>
      <c r="LP16">
        <v>2</v>
      </c>
      <c r="LQ16">
        <v>2</v>
      </c>
      <c r="LR16">
        <v>2</v>
      </c>
      <c r="LT16">
        <v>2</v>
      </c>
      <c r="LU16">
        <v>1</v>
      </c>
      <c r="LV16">
        <v>2</v>
      </c>
      <c r="MA16">
        <v>2</v>
      </c>
      <c r="MB16">
        <v>2</v>
      </c>
      <c r="MJ16">
        <v>2</v>
      </c>
      <c r="MT16">
        <v>1</v>
      </c>
      <c r="MU16">
        <v>1</v>
      </c>
      <c r="MY16">
        <v>2</v>
      </c>
      <c r="MZ16">
        <v>1</v>
      </c>
      <c r="NA16">
        <v>1</v>
      </c>
      <c r="NB16">
        <v>1</v>
      </c>
      <c r="NC16">
        <v>2</v>
      </c>
      <c r="ND16">
        <v>2</v>
      </c>
      <c r="NE16">
        <v>2</v>
      </c>
      <c r="NF16">
        <v>1</v>
      </c>
      <c r="NG16">
        <v>2</v>
      </c>
      <c r="NH16">
        <v>2</v>
      </c>
      <c r="NI16">
        <v>3</v>
      </c>
      <c r="NJ16">
        <v>4</v>
      </c>
      <c r="NN16">
        <v>2</v>
      </c>
      <c r="NU16">
        <v>1</v>
      </c>
      <c r="NV16">
        <v>23</v>
      </c>
      <c r="NW16">
        <v>4</v>
      </c>
      <c r="NX16">
        <v>1</v>
      </c>
      <c r="NY16">
        <v>2</v>
      </c>
      <c r="NZ16">
        <v>1</v>
      </c>
      <c r="OA16">
        <v>45</v>
      </c>
      <c r="OB16">
        <v>4</v>
      </c>
      <c r="OC16">
        <v>23</v>
      </c>
      <c r="OD16">
        <v>2</v>
      </c>
      <c r="OE16">
        <v>1</v>
      </c>
      <c r="OF16">
        <v>20</v>
      </c>
      <c r="OG16">
        <v>4</v>
      </c>
      <c r="OH16">
        <v>1</v>
      </c>
      <c r="OI16">
        <v>1</v>
      </c>
      <c r="OJ16">
        <v>2</v>
      </c>
      <c r="OK16">
        <v>2</v>
      </c>
      <c r="OM16">
        <v>1</v>
      </c>
      <c r="ON16">
        <v>2</v>
      </c>
      <c r="OO16">
        <v>2</v>
      </c>
      <c r="OQ16">
        <v>1</v>
      </c>
      <c r="OR16">
        <v>3</v>
      </c>
      <c r="OS16">
        <v>1</v>
      </c>
      <c r="OT16">
        <v>90</v>
      </c>
      <c r="OU16">
        <v>4</v>
      </c>
      <c r="OW16">
        <v>10</v>
      </c>
      <c r="OX16">
        <v>1</v>
      </c>
      <c r="OY16">
        <v>1</v>
      </c>
      <c r="OZ16">
        <v>1</v>
      </c>
      <c r="PA16">
        <v>1</v>
      </c>
      <c r="PB16">
        <v>1</v>
      </c>
      <c r="PC16">
        <v>1</v>
      </c>
      <c r="PD16">
        <v>2</v>
      </c>
      <c r="PE16">
        <v>2</v>
      </c>
      <c r="PF16">
        <v>2</v>
      </c>
      <c r="PG16">
        <v>80</v>
      </c>
      <c r="PH16">
        <v>2</v>
      </c>
      <c r="PI16">
        <v>1</v>
      </c>
      <c r="PJ16">
        <v>18</v>
      </c>
      <c r="PO16">
        <v>2</v>
      </c>
      <c r="PP16">
        <v>1</v>
      </c>
      <c r="PQ16">
        <v>2</v>
      </c>
      <c r="PR16">
        <v>2</v>
      </c>
      <c r="PS16">
        <v>2</v>
      </c>
      <c r="PT16">
        <v>2</v>
      </c>
      <c r="PU16">
        <v>2</v>
      </c>
      <c r="PV16">
        <v>1</v>
      </c>
      <c r="PW16">
        <v>1</v>
      </c>
      <c r="PX16">
        <v>2</v>
      </c>
      <c r="PY16">
        <v>1</v>
      </c>
      <c r="PZ16">
        <v>1</v>
      </c>
      <c r="QA16">
        <v>1</v>
      </c>
      <c r="QB16">
        <v>1</v>
      </c>
      <c r="QC16">
        <v>0</v>
      </c>
      <c r="QD16">
        <v>0</v>
      </c>
      <c r="QE16">
        <v>0</v>
      </c>
      <c r="QF16">
        <v>0</v>
      </c>
      <c r="QG16">
        <v>0</v>
      </c>
      <c r="QH16">
        <v>0</v>
      </c>
      <c r="QI16">
        <v>0</v>
      </c>
      <c r="QJ16">
        <v>0</v>
      </c>
      <c r="QK16">
        <v>0</v>
      </c>
      <c r="QL16">
        <v>0</v>
      </c>
      <c r="QM16">
        <v>0</v>
      </c>
      <c r="QN16">
        <v>0</v>
      </c>
      <c r="QO16">
        <v>0</v>
      </c>
      <c r="QP16">
        <v>0</v>
      </c>
      <c r="QQ16">
        <v>0</v>
      </c>
      <c r="QR16">
        <v>0</v>
      </c>
      <c r="QS16">
        <v>0</v>
      </c>
      <c r="QT16">
        <v>0</v>
      </c>
      <c r="QU16">
        <v>9</v>
      </c>
      <c r="QV16">
        <v>0</v>
      </c>
      <c r="QW16">
        <v>0</v>
      </c>
      <c r="QX16">
        <v>9</v>
      </c>
      <c r="QY16">
        <v>9</v>
      </c>
      <c r="QZ16">
        <v>9</v>
      </c>
      <c r="RA16">
        <v>9</v>
      </c>
      <c r="RB16">
        <v>9</v>
      </c>
      <c r="RC16">
        <v>9</v>
      </c>
      <c r="RD16">
        <v>9</v>
      </c>
      <c r="RE16">
        <v>9</v>
      </c>
      <c r="RF16">
        <v>9</v>
      </c>
      <c r="RG16">
        <v>9</v>
      </c>
      <c r="RH16">
        <v>9</v>
      </c>
      <c r="RI16">
        <v>9</v>
      </c>
      <c r="RJ16">
        <v>9</v>
      </c>
      <c r="RK16">
        <v>9</v>
      </c>
      <c r="RL16">
        <v>9</v>
      </c>
      <c r="RM16">
        <v>9</v>
      </c>
      <c r="RN16">
        <v>9</v>
      </c>
      <c r="RO16">
        <v>0</v>
      </c>
      <c r="RP16">
        <v>0</v>
      </c>
      <c r="RQ16">
        <v>0</v>
      </c>
      <c r="RR16">
        <v>9</v>
      </c>
      <c r="RS16">
        <v>9</v>
      </c>
      <c r="RT16">
        <v>9</v>
      </c>
      <c r="RU16">
        <v>9</v>
      </c>
      <c r="RV16">
        <v>9</v>
      </c>
      <c r="RW16">
        <v>9</v>
      </c>
      <c r="RX16">
        <v>9</v>
      </c>
      <c r="RY16">
        <v>0</v>
      </c>
      <c r="RZ16">
        <v>9</v>
      </c>
      <c r="SA16">
        <v>9</v>
      </c>
      <c r="SB16">
        <v>9</v>
      </c>
      <c r="SC16">
        <v>9</v>
      </c>
      <c r="SD16">
        <v>9</v>
      </c>
      <c r="SE16">
        <v>9</v>
      </c>
      <c r="SF16">
        <v>9</v>
      </c>
      <c r="SG16">
        <v>9</v>
      </c>
      <c r="SH16">
        <v>0</v>
      </c>
      <c r="SI16">
        <v>9</v>
      </c>
      <c r="SJ16">
        <v>0</v>
      </c>
      <c r="SK16">
        <v>0</v>
      </c>
      <c r="SL16">
        <v>0</v>
      </c>
      <c r="SM16">
        <v>0</v>
      </c>
      <c r="SN16">
        <v>0</v>
      </c>
      <c r="SO16">
        <v>0</v>
      </c>
      <c r="SP16">
        <v>9</v>
      </c>
      <c r="SQ16">
        <v>9</v>
      </c>
      <c r="SR16">
        <v>9</v>
      </c>
      <c r="SS16">
        <v>0</v>
      </c>
      <c r="ST16">
        <v>9</v>
      </c>
      <c r="SU16">
        <v>9</v>
      </c>
      <c r="SV16">
        <v>0</v>
      </c>
      <c r="SW16">
        <v>0</v>
      </c>
      <c r="SX16">
        <v>0</v>
      </c>
      <c r="SY16">
        <v>0</v>
      </c>
      <c r="SZ16">
        <v>0</v>
      </c>
      <c r="TA16">
        <v>0</v>
      </c>
      <c r="TB16">
        <v>0</v>
      </c>
      <c r="TC16">
        <v>0</v>
      </c>
      <c r="TD16">
        <v>0</v>
      </c>
      <c r="TE16">
        <v>0</v>
      </c>
      <c r="TF16">
        <v>0</v>
      </c>
      <c r="TG16">
        <v>0</v>
      </c>
      <c r="TH16">
        <v>0</v>
      </c>
      <c r="TI16">
        <v>0</v>
      </c>
      <c r="TJ16">
        <v>0</v>
      </c>
      <c r="TK16">
        <v>0</v>
      </c>
      <c r="TL16">
        <v>0</v>
      </c>
      <c r="TM16">
        <v>0</v>
      </c>
      <c r="TN16">
        <v>0</v>
      </c>
      <c r="TO16">
        <v>0</v>
      </c>
      <c r="TP16">
        <v>0</v>
      </c>
      <c r="TQ16">
        <v>0</v>
      </c>
      <c r="TR16">
        <v>0</v>
      </c>
      <c r="TS16">
        <v>0</v>
      </c>
      <c r="TT16">
        <v>0</v>
      </c>
      <c r="TU16">
        <v>0</v>
      </c>
      <c r="TV16">
        <v>0</v>
      </c>
      <c r="TW16">
        <v>0</v>
      </c>
      <c r="TX16">
        <v>0</v>
      </c>
      <c r="TY16">
        <v>0</v>
      </c>
      <c r="TZ16">
        <v>9</v>
      </c>
      <c r="UA16">
        <v>9</v>
      </c>
      <c r="UB16">
        <v>9</v>
      </c>
      <c r="UC16">
        <v>9</v>
      </c>
      <c r="UD16">
        <v>9</v>
      </c>
      <c r="UE16">
        <v>9</v>
      </c>
      <c r="UF16">
        <v>0</v>
      </c>
      <c r="UG16">
        <v>0</v>
      </c>
      <c r="UH16">
        <v>0</v>
      </c>
      <c r="UI16">
        <v>0</v>
      </c>
      <c r="UJ16">
        <v>9</v>
      </c>
      <c r="UK16">
        <v>9</v>
      </c>
      <c r="UL16">
        <v>9</v>
      </c>
      <c r="UM16">
        <v>9</v>
      </c>
      <c r="UN16">
        <v>9</v>
      </c>
      <c r="UO16">
        <v>9</v>
      </c>
      <c r="UP16">
        <v>0</v>
      </c>
      <c r="UQ16">
        <v>9</v>
      </c>
      <c r="UR16">
        <v>0</v>
      </c>
      <c r="US16">
        <v>0</v>
      </c>
      <c r="UT16">
        <v>0</v>
      </c>
      <c r="UU16">
        <v>0</v>
      </c>
      <c r="UV16">
        <v>0</v>
      </c>
      <c r="UW16">
        <v>0</v>
      </c>
      <c r="UX16">
        <v>0</v>
      </c>
      <c r="UY16">
        <v>9</v>
      </c>
      <c r="UZ16">
        <v>0</v>
      </c>
      <c r="VA16">
        <v>9</v>
      </c>
      <c r="VB16">
        <v>9</v>
      </c>
      <c r="VC16">
        <v>9</v>
      </c>
      <c r="VD16">
        <v>9</v>
      </c>
      <c r="VE16">
        <v>9</v>
      </c>
      <c r="VF16">
        <v>0</v>
      </c>
      <c r="VG16">
        <v>9</v>
      </c>
      <c r="VH16">
        <v>0</v>
      </c>
      <c r="VI16">
        <v>0</v>
      </c>
      <c r="VJ16">
        <v>0</v>
      </c>
      <c r="VK16">
        <v>0</v>
      </c>
      <c r="VL16">
        <v>0</v>
      </c>
      <c r="VM16">
        <v>0</v>
      </c>
      <c r="VN16">
        <v>9</v>
      </c>
      <c r="VO16">
        <v>9</v>
      </c>
      <c r="VP16">
        <v>9</v>
      </c>
      <c r="VQ16">
        <v>9</v>
      </c>
      <c r="VR16">
        <v>9</v>
      </c>
      <c r="VS16">
        <v>9</v>
      </c>
      <c r="VT16">
        <v>9</v>
      </c>
      <c r="VU16">
        <v>9</v>
      </c>
      <c r="VV16">
        <v>9</v>
      </c>
      <c r="VW16">
        <v>9</v>
      </c>
      <c r="VX16">
        <v>9</v>
      </c>
      <c r="VY16">
        <v>9</v>
      </c>
      <c r="VZ16">
        <v>9</v>
      </c>
      <c r="WA16">
        <v>9</v>
      </c>
      <c r="WB16">
        <v>9</v>
      </c>
      <c r="WC16">
        <v>9</v>
      </c>
      <c r="WD16">
        <v>9</v>
      </c>
      <c r="WE16">
        <v>9</v>
      </c>
      <c r="WF16">
        <v>9</v>
      </c>
      <c r="WG16">
        <v>9</v>
      </c>
      <c r="WH16">
        <v>9</v>
      </c>
      <c r="WI16">
        <v>9</v>
      </c>
      <c r="WJ16">
        <v>9</v>
      </c>
      <c r="WK16">
        <v>9</v>
      </c>
      <c r="WL16">
        <v>9</v>
      </c>
      <c r="WM16">
        <v>9</v>
      </c>
      <c r="WN16">
        <v>9</v>
      </c>
      <c r="WO16">
        <v>9</v>
      </c>
      <c r="WP16">
        <v>9</v>
      </c>
      <c r="WQ16">
        <v>9</v>
      </c>
      <c r="WR16">
        <v>9</v>
      </c>
      <c r="WS16">
        <v>0</v>
      </c>
      <c r="WT16">
        <v>0</v>
      </c>
      <c r="WU16">
        <v>0</v>
      </c>
      <c r="WV16">
        <v>0</v>
      </c>
      <c r="WW16">
        <v>0</v>
      </c>
      <c r="WX16">
        <v>0</v>
      </c>
      <c r="WY16">
        <v>0</v>
      </c>
      <c r="WZ16">
        <v>0</v>
      </c>
      <c r="XA16">
        <v>0</v>
      </c>
      <c r="XB16">
        <v>0</v>
      </c>
      <c r="XC16">
        <v>9</v>
      </c>
      <c r="XD16">
        <v>9</v>
      </c>
      <c r="XE16">
        <v>9</v>
      </c>
      <c r="XF16">
        <v>9</v>
      </c>
      <c r="XG16">
        <v>0</v>
      </c>
      <c r="XH16">
        <v>0</v>
      </c>
      <c r="XI16">
        <v>0</v>
      </c>
      <c r="XJ16">
        <v>0</v>
      </c>
      <c r="XK16">
        <v>0</v>
      </c>
      <c r="XL16">
        <v>0</v>
      </c>
      <c r="XM16">
        <v>0</v>
      </c>
      <c r="XN16">
        <v>0</v>
      </c>
      <c r="XO16">
        <v>0</v>
      </c>
      <c r="XP16">
        <v>9</v>
      </c>
      <c r="XQ16">
        <v>0</v>
      </c>
      <c r="XR16">
        <v>9</v>
      </c>
      <c r="XS16">
        <v>9</v>
      </c>
      <c r="XT16">
        <v>9</v>
      </c>
      <c r="XU16">
        <v>9</v>
      </c>
      <c r="XV16">
        <v>9</v>
      </c>
      <c r="XW16">
        <v>9</v>
      </c>
      <c r="XX16">
        <v>0</v>
      </c>
      <c r="XY16">
        <v>9</v>
      </c>
      <c r="XZ16">
        <v>0</v>
      </c>
      <c r="YA16">
        <v>9</v>
      </c>
      <c r="YB16">
        <v>9</v>
      </c>
      <c r="YC16">
        <v>9</v>
      </c>
      <c r="YD16">
        <v>9</v>
      </c>
      <c r="YE16">
        <v>9</v>
      </c>
      <c r="YF16">
        <v>9</v>
      </c>
      <c r="YG16">
        <v>9</v>
      </c>
      <c r="YH16">
        <v>9</v>
      </c>
      <c r="YI16">
        <v>9</v>
      </c>
      <c r="YJ16">
        <v>9</v>
      </c>
      <c r="YK16">
        <v>9</v>
      </c>
      <c r="YL16">
        <v>9</v>
      </c>
      <c r="YM16">
        <v>9</v>
      </c>
      <c r="YN16">
        <v>9</v>
      </c>
      <c r="YO16">
        <v>9</v>
      </c>
      <c r="YP16">
        <v>9</v>
      </c>
      <c r="YQ16">
        <v>9</v>
      </c>
      <c r="YR16">
        <v>9</v>
      </c>
      <c r="YS16">
        <v>9</v>
      </c>
      <c r="YT16">
        <v>9</v>
      </c>
      <c r="YU16">
        <v>9</v>
      </c>
      <c r="YV16">
        <v>9</v>
      </c>
      <c r="YW16">
        <v>9</v>
      </c>
      <c r="YX16">
        <v>9</v>
      </c>
      <c r="YY16">
        <v>9</v>
      </c>
      <c r="YZ16">
        <v>9</v>
      </c>
      <c r="ZA16">
        <v>9</v>
      </c>
      <c r="ZB16">
        <v>0</v>
      </c>
      <c r="ZC16">
        <v>0</v>
      </c>
      <c r="ZD16">
        <v>0</v>
      </c>
      <c r="ZE16">
        <v>0</v>
      </c>
      <c r="ZF16">
        <v>0</v>
      </c>
      <c r="ZG16">
        <v>0</v>
      </c>
      <c r="ZH16">
        <v>0</v>
      </c>
      <c r="ZI16">
        <v>0</v>
      </c>
      <c r="ZJ16">
        <v>0</v>
      </c>
      <c r="ZK16">
        <v>0</v>
      </c>
      <c r="ZL16">
        <v>0</v>
      </c>
      <c r="ZM16">
        <v>0</v>
      </c>
      <c r="ZN16">
        <v>0</v>
      </c>
      <c r="ZO16">
        <v>0</v>
      </c>
      <c r="ZP16">
        <v>0</v>
      </c>
      <c r="ZQ16">
        <v>0</v>
      </c>
      <c r="ZR16">
        <v>0</v>
      </c>
      <c r="ZS16">
        <v>0</v>
      </c>
      <c r="ZT16">
        <v>9</v>
      </c>
      <c r="ZU16">
        <v>9</v>
      </c>
      <c r="ZV16">
        <v>9</v>
      </c>
      <c r="ZW16">
        <v>9</v>
      </c>
      <c r="ZX16">
        <v>9</v>
      </c>
      <c r="ZY16">
        <v>9</v>
      </c>
      <c r="ZZ16">
        <v>0</v>
      </c>
      <c r="AAA16">
        <v>9</v>
      </c>
      <c r="AAB16">
        <v>9</v>
      </c>
      <c r="AAC16">
        <v>0</v>
      </c>
      <c r="AAD16">
        <v>0</v>
      </c>
      <c r="AAE16">
        <v>0</v>
      </c>
      <c r="AAF16">
        <v>0</v>
      </c>
      <c r="AAG16">
        <v>9</v>
      </c>
      <c r="AAH16">
        <v>9</v>
      </c>
      <c r="AAI16">
        <v>9</v>
      </c>
      <c r="AAJ16">
        <v>9</v>
      </c>
      <c r="AAK16">
        <v>9</v>
      </c>
      <c r="AAL16">
        <v>9</v>
      </c>
      <c r="AAM16">
        <v>0</v>
      </c>
      <c r="AAN16">
        <v>0</v>
      </c>
      <c r="AAO16">
        <v>0</v>
      </c>
      <c r="AAP16">
        <v>0</v>
      </c>
      <c r="AAQ16">
        <v>9</v>
      </c>
      <c r="AAR16">
        <v>9</v>
      </c>
      <c r="AAS16">
        <v>9</v>
      </c>
      <c r="AAT16">
        <v>9</v>
      </c>
      <c r="AAU16">
        <v>9</v>
      </c>
      <c r="AAV16">
        <v>9</v>
      </c>
      <c r="AAW16">
        <v>0</v>
      </c>
      <c r="AAX16">
        <v>0</v>
      </c>
      <c r="AAY16">
        <v>0</v>
      </c>
      <c r="AAZ16">
        <v>9</v>
      </c>
      <c r="ABA16">
        <v>9</v>
      </c>
      <c r="ABB16">
        <v>9</v>
      </c>
      <c r="ABC16">
        <v>9</v>
      </c>
      <c r="ABD16">
        <v>0</v>
      </c>
      <c r="ABE16">
        <v>0</v>
      </c>
      <c r="ABF16">
        <v>0</v>
      </c>
      <c r="ABG16">
        <v>0</v>
      </c>
      <c r="ABH16">
        <v>0</v>
      </c>
      <c r="ABI16">
        <v>0</v>
      </c>
      <c r="ABJ16">
        <v>9</v>
      </c>
      <c r="ABK16">
        <v>9</v>
      </c>
      <c r="ABL16">
        <v>0</v>
      </c>
      <c r="ABM16">
        <v>9</v>
      </c>
      <c r="ABN16">
        <v>9</v>
      </c>
      <c r="ABO16">
        <v>9</v>
      </c>
      <c r="ABP16">
        <v>9</v>
      </c>
      <c r="ABQ16">
        <v>0</v>
      </c>
      <c r="ABR16">
        <v>9</v>
      </c>
      <c r="ABS16">
        <v>9</v>
      </c>
      <c r="ABT16">
        <v>9</v>
      </c>
      <c r="ABU16">
        <v>9</v>
      </c>
      <c r="ABV16">
        <v>9</v>
      </c>
      <c r="ABW16">
        <v>9</v>
      </c>
      <c r="ABX16">
        <v>9</v>
      </c>
      <c r="ABY16">
        <v>0</v>
      </c>
      <c r="ABZ16">
        <v>9</v>
      </c>
      <c r="ACA16">
        <v>9</v>
      </c>
      <c r="ACB16">
        <v>9</v>
      </c>
      <c r="ACC16">
        <v>9</v>
      </c>
      <c r="ACD16">
        <v>9</v>
      </c>
      <c r="ACE16">
        <v>9</v>
      </c>
      <c r="ACF16">
        <v>9</v>
      </c>
      <c r="ACG16">
        <v>9</v>
      </c>
      <c r="ACH16">
        <v>9</v>
      </c>
      <c r="ACI16">
        <v>0</v>
      </c>
      <c r="ACJ16">
        <v>0</v>
      </c>
      <c r="ACK16">
        <v>9</v>
      </c>
      <c r="ACL16">
        <v>9</v>
      </c>
      <c r="ACM16">
        <v>9</v>
      </c>
      <c r="ACN16">
        <v>0</v>
      </c>
      <c r="ACO16">
        <v>0</v>
      </c>
      <c r="ACP16">
        <v>0</v>
      </c>
      <c r="ACQ16">
        <v>0</v>
      </c>
      <c r="ACR16">
        <v>0</v>
      </c>
      <c r="ACS16">
        <v>0</v>
      </c>
      <c r="ACT16">
        <v>0</v>
      </c>
      <c r="ACU16">
        <v>0</v>
      </c>
      <c r="ACV16">
        <v>0</v>
      </c>
      <c r="ACW16">
        <v>0</v>
      </c>
      <c r="ACX16">
        <v>0</v>
      </c>
      <c r="ACY16">
        <v>0</v>
      </c>
      <c r="ACZ16">
        <v>9</v>
      </c>
      <c r="ADA16">
        <v>9</v>
      </c>
      <c r="ADB16">
        <v>9</v>
      </c>
      <c r="ADC16">
        <v>0</v>
      </c>
      <c r="ADD16">
        <v>9</v>
      </c>
      <c r="ADE16">
        <v>9</v>
      </c>
      <c r="ADF16">
        <v>9</v>
      </c>
      <c r="ADG16">
        <v>9</v>
      </c>
      <c r="ADH16">
        <v>9</v>
      </c>
      <c r="ADI16">
        <v>9</v>
      </c>
      <c r="ADJ16">
        <v>0</v>
      </c>
      <c r="ADK16">
        <v>0</v>
      </c>
      <c r="ADL16">
        <v>0</v>
      </c>
      <c r="ADM16">
        <v>0</v>
      </c>
      <c r="ADN16">
        <v>0</v>
      </c>
      <c r="ADO16">
        <v>0</v>
      </c>
      <c r="ADP16">
        <v>0</v>
      </c>
      <c r="ADQ16">
        <v>0</v>
      </c>
      <c r="ADR16">
        <v>0</v>
      </c>
      <c r="ADS16">
        <v>0</v>
      </c>
      <c r="ADT16">
        <v>0</v>
      </c>
      <c r="ADU16">
        <v>1</v>
      </c>
      <c r="ADV16">
        <v>0</v>
      </c>
      <c r="ADW16">
        <v>0</v>
      </c>
      <c r="ADX16">
        <v>0</v>
      </c>
      <c r="ADY16">
        <v>0</v>
      </c>
      <c r="ADZ16">
        <v>0</v>
      </c>
      <c r="AEA16">
        <v>9</v>
      </c>
      <c r="AEB16">
        <v>0</v>
      </c>
      <c r="AEC16">
        <v>0</v>
      </c>
      <c r="AED16">
        <v>0</v>
      </c>
      <c r="AEE16">
        <v>9</v>
      </c>
      <c r="AEF16">
        <v>0</v>
      </c>
      <c r="AEG16">
        <v>0</v>
      </c>
      <c r="AEH16">
        <v>0</v>
      </c>
      <c r="AEI16">
        <v>0</v>
      </c>
      <c r="AEJ16">
        <v>0</v>
      </c>
      <c r="AEK16">
        <v>9</v>
      </c>
      <c r="AEL16">
        <v>0</v>
      </c>
      <c r="AEM16">
        <v>0</v>
      </c>
      <c r="AEN16">
        <v>0</v>
      </c>
      <c r="AEO16">
        <v>0</v>
      </c>
      <c r="AEP16">
        <v>0</v>
      </c>
      <c r="AEQ16">
        <v>0</v>
      </c>
      <c r="AER16">
        <v>0</v>
      </c>
      <c r="AES16">
        <v>0</v>
      </c>
      <c r="AET16">
        <v>0</v>
      </c>
      <c r="AEU16">
        <v>0</v>
      </c>
      <c r="AEV16">
        <v>0</v>
      </c>
      <c r="AEW16">
        <v>0</v>
      </c>
      <c r="AEX16">
        <v>0</v>
      </c>
      <c r="AEY16">
        <v>0</v>
      </c>
      <c r="AEZ16">
        <v>9</v>
      </c>
      <c r="AFA16">
        <v>9</v>
      </c>
      <c r="AFB16">
        <v>9</v>
      </c>
      <c r="AFC16">
        <v>9</v>
      </c>
      <c r="AFD16">
        <v>0</v>
      </c>
      <c r="AFE16">
        <v>0</v>
      </c>
      <c r="AFF16">
        <v>0</v>
      </c>
      <c r="AFG16">
        <v>0</v>
      </c>
      <c r="AFH16">
        <v>0</v>
      </c>
      <c r="AFI16">
        <v>0</v>
      </c>
      <c r="AFJ16">
        <v>0</v>
      </c>
      <c r="AFK16">
        <v>0</v>
      </c>
      <c r="AFL16">
        <v>0</v>
      </c>
      <c r="AFM16">
        <v>0</v>
      </c>
      <c r="AFN16">
        <v>0</v>
      </c>
      <c r="AFO16">
        <v>0</v>
      </c>
      <c r="AFP16">
        <v>0</v>
      </c>
      <c r="AFQ16">
        <v>0</v>
      </c>
      <c r="AFR16">
        <v>0</v>
      </c>
      <c r="AFS16">
        <v>657.71092576000001</v>
      </c>
      <c r="AFT16">
        <v>657.71092576000001</v>
      </c>
      <c r="AFU16">
        <v>657.71092576000001</v>
      </c>
      <c r="AFV16">
        <v>657.71092576000001</v>
      </c>
      <c r="AFW16">
        <v>657.71092576000001</v>
      </c>
      <c r="AFX16">
        <v>657.71092576000001</v>
      </c>
      <c r="AFY16">
        <v>657.71092576000001</v>
      </c>
      <c r="AFZ16">
        <v>657.71092576000001</v>
      </c>
      <c r="AGA16">
        <v>657.71092576000001</v>
      </c>
      <c r="AGB16">
        <v>657.71092576000001</v>
      </c>
      <c r="AGC16">
        <v>657.71092576000001</v>
      </c>
      <c r="AGD16">
        <v>657.71092576000001</v>
      </c>
      <c r="AGE16">
        <v>657.71092576000001</v>
      </c>
      <c r="AGF16">
        <v>657.71092576000001</v>
      </c>
      <c r="AGG16">
        <v>657.71092576000001</v>
      </c>
      <c r="AGH16">
        <v>657.71092576000001</v>
      </c>
      <c r="AGI16">
        <v>657.71092576000001</v>
      </c>
      <c r="AGJ16">
        <v>657.71092576000001</v>
      </c>
      <c r="AGK16">
        <v>657.71092576000001</v>
      </c>
      <c r="AGL16">
        <v>657.71092576000001</v>
      </c>
      <c r="AGM16">
        <v>657.71092576000001</v>
      </c>
      <c r="AGN16">
        <v>658.02218024000001</v>
      </c>
      <c r="AGO16">
        <v>657.07214457999999</v>
      </c>
      <c r="AGP16">
        <v>654.75183004999997</v>
      </c>
      <c r="AGQ16">
        <v>659.16829929000005</v>
      </c>
      <c r="AGR16">
        <v>654.19147303</v>
      </c>
      <c r="AGS16">
        <v>658.42032630999995</v>
      </c>
      <c r="AGT16">
        <v>656.93405884000003</v>
      </c>
      <c r="AGU16">
        <v>656.93405884000003</v>
      </c>
      <c r="AGV16">
        <v>0</v>
      </c>
      <c r="AGW16">
        <v>990.96146113999998</v>
      </c>
      <c r="AGX16">
        <v>655.97778125000002</v>
      </c>
      <c r="AGY16">
        <v>655.97778125000002</v>
      </c>
      <c r="AGZ16">
        <v>657.71092576000001</v>
      </c>
      <c r="AHA16">
        <v>657.71092576000001</v>
      </c>
      <c r="AHB16">
        <v>657.71092576000001</v>
      </c>
      <c r="AHC16">
        <v>657.71092576000001</v>
      </c>
      <c r="AHD16">
        <v>657.71092576000001</v>
      </c>
      <c r="AHE16">
        <v>657.71092576000001</v>
      </c>
      <c r="AHF16">
        <v>657.71092576000001</v>
      </c>
      <c r="AHG16">
        <v>657.71092576000001</v>
      </c>
      <c r="AHH16">
        <v>657.71092576000001</v>
      </c>
      <c r="AHI16">
        <v>657.71092576000001</v>
      </c>
      <c r="AHJ16">
        <v>657.71092576000001</v>
      </c>
      <c r="AHK16">
        <v>657.71092576000001</v>
      </c>
      <c r="AHL16">
        <v>657.71092576000001</v>
      </c>
      <c r="AHM16">
        <v>657.71092576000001</v>
      </c>
      <c r="AHN16">
        <v>657.71092576000001</v>
      </c>
      <c r="AHO16">
        <v>657.71092576000001</v>
      </c>
      <c r="AHP16">
        <v>657.71092576000001</v>
      </c>
      <c r="AHQ16">
        <v>656.32904627000005</v>
      </c>
      <c r="AHR16">
        <v>666.21540028000004</v>
      </c>
      <c r="AHS16">
        <v>661.38365310999995</v>
      </c>
      <c r="AHT16">
        <v>654.04331864999995</v>
      </c>
      <c r="AHU16">
        <v>657.71092576000001</v>
      </c>
      <c r="AHV16">
        <v>657.71092576000001</v>
      </c>
      <c r="AHW16">
        <v>657.71092576000001</v>
      </c>
      <c r="AHX16">
        <v>657.71092576000001</v>
      </c>
      <c r="AHY16">
        <v>657.16441612999995</v>
      </c>
      <c r="AHZ16">
        <v>658.18321055000001</v>
      </c>
      <c r="AIA16">
        <v>654.68743751</v>
      </c>
      <c r="AIB16">
        <v>659.18070266999996</v>
      </c>
      <c r="AIC16">
        <v>653.89242256</v>
      </c>
      <c r="AID16">
        <v>656.45907227999999</v>
      </c>
      <c r="AIE16">
        <v>665.37218544999996</v>
      </c>
      <c r="AIF16">
        <v>653.69552644999999</v>
      </c>
      <c r="AIG16">
        <v>657.38874304000001</v>
      </c>
      <c r="AIH16">
        <v>658.68006532000004</v>
      </c>
      <c r="AII16">
        <v>657.71092576000001</v>
      </c>
      <c r="AIJ16">
        <v>657.71092576000001</v>
      </c>
      <c r="AIK16">
        <v>657.71092576000001</v>
      </c>
      <c r="AIL16">
        <v>657.71092576000001</v>
      </c>
      <c r="AIM16">
        <v>657.71092576000001</v>
      </c>
      <c r="AIN16">
        <v>657.71092576000001</v>
      </c>
      <c r="AIO16">
        <v>657.71092576000001</v>
      </c>
      <c r="AIP16">
        <v>657.71092576000001</v>
      </c>
      <c r="AIQ16">
        <v>657.71092576000001</v>
      </c>
      <c r="AIR16">
        <v>657.71092576000001</v>
      </c>
      <c r="AIS16">
        <v>657.71092576000001</v>
      </c>
      <c r="AIT16">
        <v>657.71092576000001</v>
      </c>
      <c r="AIU16">
        <v>657.71092576000001</v>
      </c>
      <c r="AIV16">
        <v>656.15330352000001</v>
      </c>
      <c r="AIW16">
        <v>659.69671836999999</v>
      </c>
      <c r="AIX16">
        <v>657.71092576000001</v>
      </c>
      <c r="AIY16">
        <v>661.95196145</v>
      </c>
      <c r="AIZ16">
        <v>658.42960283000002</v>
      </c>
      <c r="AJA16">
        <v>657.71092576000001</v>
      </c>
      <c r="AJB16">
        <v>657.71092576000001</v>
      </c>
      <c r="AJC16">
        <v>657.71092576000001</v>
      </c>
      <c r="AJD16">
        <v>657.71092576000001</v>
      </c>
      <c r="AJE16">
        <v>657.71092576000001</v>
      </c>
      <c r="AJF16">
        <v>657.71092576000001</v>
      </c>
      <c r="AJG16">
        <v>657.71092576000001</v>
      </c>
      <c r="AJH16">
        <v>657.71092576000001</v>
      </c>
      <c r="AJI16">
        <v>657.71092576000001</v>
      </c>
      <c r="AJJ16">
        <v>656.38942141999996</v>
      </c>
      <c r="AJK16">
        <v>659.38596989999996</v>
      </c>
      <c r="AJL16">
        <v>657.71092576000001</v>
      </c>
      <c r="AJM16">
        <v>664.37671078000005</v>
      </c>
      <c r="AJN16">
        <v>657.71092576000001</v>
      </c>
      <c r="AJO16">
        <v>657.67389762000005</v>
      </c>
      <c r="AJP16">
        <v>657.71092576000001</v>
      </c>
      <c r="AJQ16">
        <v>657.71092576000001</v>
      </c>
      <c r="AJR16">
        <v>660.71668338999996</v>
      </c>
      <c r="AJS16">
        <v>657.71092576000001</v>
      </c>
      <c r="AJT16">
        <v>657.71092576000001</v>
      </c>
      <c r="AJU16">
        <v>660.74156860000005</v>
      </c>
      <c r="AJV16">
        <v>657.71092576000001</v>
      </c>
      <c r="AJW16">
        <v>657.71092576000001</v>
      </c>
      <c r="AJX16">
        <v>657.71092576000001</v>
      </c>
      <c r="AJY16">
        <v>660.29970987000002</v>
      </c>
      <c r="AJZ16">
        <v>657.71092576000001</v>
      </c>
      <c r="AKA16">
        <v>657.71092576000001</v>
      </c>
      <c r="AKB16">
        <v>657.71092576000001</v>
      </c>
      <c r="AKC16">
        <v>657.71092576000001</v>
      </c>
      <c r="AKD16">
        <v>657.71092576000001</v>
      </c>
      <c r="AKE16">
        <v>657.71092576000001</v>
      </c>
      <c r="AKF16">
        <v>657.71092576000001</v>
      </c>
      <c r="AKG16">
        <v>657.71092576000001</v>
      </c>
      <c r="AKH16">
        <v>657.71092576000001</v>
      </c>
      <c r="AKI16">
        <v>657.71092576000001</v>
      </c>
      <c r="AKJ16">
        <v>657.71092576000001</v>
      </c>
      <c r="AKK16">
        <v>657.71092576000001</v>
      </c>
      <c r="AKL16">
        <v>657.71092576000001</v>
      </c>
      <c r="AKM16">
        <v>657.71092576000001</v>
      </c>
      <c r="AKN16">
        <v>657.71092576000001</v>
      </c>
      <c r="AKO16">
        <v>657.71092576000001</v>
      </c>
      <c r="AKP16">
        <v>657.71092576000001</v>
      </c>
      <c r="AKQ16">
        <v>657.71092576000001</v>
      </c>
      <c r="AKR16">
        <v>657.71092576000001</v>
      </c>
      <c r="AKS16">
        <v>657.71092576000001</v>
      </c>
      <c r="AKT16">
        <v>657.71092576000001</v>
      </c>
      <c r="AKU16">
        <v>657.71092576000001</v>
      </c>
      <c r="AKV16">
        <v>657.71092576000001</v>
      </c>
      <c r="AKW16">
        <v>657.71092576000001</v>
      </c>
      <c r="AKX16">
        <v>657.71092576000001</v>
      </c>
      <c r="AKY16">
        <v>657.71092576000001</v>
      </c>
      <c r="AKZ16">
        <v>657.71092576000001</v>
      </c>
      <c r="ALA16">
        <v>657.71092576000001</v>
      </c>
      <c r="ALB16">
        <v>657.71092576000001</v>
      </c>
      <c r="ALC16">
        <v>657.71092576000001</v>
      </c>
      <c r="ALD16">
        <v>657.71092576000001</v>
      </c>
      <c r="ALE16">
        <v>657.71092576000001</v>
      </c>
      <c r="ALF16">
        <v>657.71092576000001</v>
      </c>
      <c r="ALG16">
        <v>657.71092576000001</v>
      </c>
      <c r="ALH16">
        <v>657.71092576000001</v>
      </c>
      <c r="ALI16">
        <v>657.71092576000001</v>
      </c>
      <c r="ALJ16">
        <v>657.71092576000001</v>
      </c>
      <c r="ALK16">
        <v>657.71092576000001</v>
      </c>
      <c r="ALL16">
        <v>657.71092576000001</v>
      </c>
      <c r="ALM16">
        <v>657.71092576000001</v>
      </c>
      <c r="ALN16">
        <v>657.71092576000001</v>
      </c>
      <c r="ALO16">
        <v>657.71092576000001</v>
      </c>
      <c r="ALP16">
        <v>657.71092576000001</v>
      </c>
      <c r="ALQ16">
        <v>657.71092576000001</v>
      </c>
      <c r="ALR16">
        <v>657.71092576000001</v>
      </c>
      <c r="ALS16">
        <v>657.71092576000001</v>
      </c>
      <c r="ALT16">
        <v>657.71092576000001</v>
      </c>
      <c r="ALU16">
        <v>657.71092576000001</v>
      </c>
      <c r="ALV16">
        <v>657.71092576000001</v>
      </c>
      <c r="ALW16">
        <v>657.71092576000001</v>
      </c>
      <c r="ALX16">
        <v>657.71092576000001</v>
      </c>
      <c r="ALY16">
        <v>657.71092576000001</v>
      </c>
      <c r="ALZ16">
        <v>657.71092576000001</v>
      </c>
      <c r="AMA16">
        <v>657.71092576000001</v>
      </c>
      <c r="AMB16">
        <v>657.71092576000001</v>
      </c>
      <c r="AMC16">
        <v>657.71092576000001</v>
      </c>
      <c r="AMD16">
        <v>657.71092576000001</v>
      </c>
      <c r="AME16">
        <v>657.71092576000001</v>
      </c>
      <c r="AMF16">
        <v>657.71092576000001</v>
      </c>
      <c r="AMG16">
        <v>657.71092576000001</v>
      </c>
      <c r="AMH16">
        <v>657.71092576000001</v>
      </c>
      <c r="AMI16">
        <v>657.71092576000001</v>
      </c>
      <c r="AMJ16">
        <v>657.71092576000001</v>
      </c>
      <c r="AMK16">
        <v>657.71092576000001</v>
      </c>
      <c r="AML16">
        <v>657.71092576000001</v>
      </c>
      <c r="AMM16">
        <v>657.71092576000001</v>
      </c>
      <c r="AMN16">
        <v>657.71092576000001</v>
      </c>
      <c r="AMO16">
        <v>657.71092576000001</v>
      </c>
      <c r="AMP16">
        <v>657.71092576000001</v>
      </c>
      <c r="AMQ16">
        <v>657.71092576000001</v>
      </c>
      <c r="AMR16">
        <v>657.71092576000001</v>
      </c>
      <c r="AMS16">
        <v>657.71092576000001</v>
      </c>
      <c r="AMT16">
        <v>657.71092576000001</v>
      </c>
      <c r="AMU16">
        <v>657.71092576000001</v>
      </c>
      <c r="AMV16">
        <v>657.71092576000001</v>
      </c>
      <c r="AMW16">
        <v>657.71092576000001</v>
      </c>
      <c r="AMX16">
        <v>657.71092576000001</v>
      </c>
      <c r="AMY16">
        <v>657.71092576000001</v>
      </c>
      <c r="AMZ16">
        <v>657.71092576000001</v>
      </c>
      <c r="ANA16">
        <v>657.71092576000001</v>
      </c>
      <c r="ANB16">
        <v>657.71092576000001</v>
      </c>
      <c r="ANC16">
        <v>657.71092576000001</v>
      </c>
      <c r="AND16">
        <v>657.71092576000001</v>
      </c>
      <c r="ANE16">
        <v>657.71092576000001</v>
      </c>
      <c r="ANF16">
        <v>657.71092576000001</v>
      </c>
      <c r="ANG16">
        <v>657.71092576000001</v>
      </c>
      <c r="ANH16">
        <v>657.71092576000001</v>
      </c>
      <c r="ANI16">
        <v>4956</v>
      </c>
      <c r="ANJ16">
        <v>825</v>
      </c>
      <c r="ANK16">
        <v>1</v>
      </c>
      <c r="ANL16">
        <v>18544714</v>
      </c>
      <c r="ANM16">
        <v>207391</v>
      </c>
      <c r="ANN16">
        <v>1910612</v>
      </c>
      <c r="ANO16">
        <v>6519008</v>
      </c>
      <c r="ANP16">
        <v>159461</v>
      </c>
      <c r="ANQ16">
        <v>117218</v>
      </c>
      <c r="ANR16">
        <v>12014845</v>
      </c>
      <c r="ANS16">
        <v>47609</v>
      </c>
      <c r="ANT16">
        <v>79</v>
      </c>
      <c r="ANU16">
        <v>10861</v>
      </c>
      <c r="ANV16">
        <v>321</v>
      </c>
      <c r="ANW16">
        <v>2</v>
      </c>
      <c r="AOH16">
        <v>0</v>
      </c>
      <c r="AOI16">
        <v>0</v>
      </c>
      <c r="AOJ16">
        <v>0</v>
      </c>
      <c r="AOK16">
        <v>0</v>
      </c>
      <c r="AOL16">
        <v>0</v>
      </c>
      <c r="AOM16">
        <v>0</v>
      </c>
      <c r="AON16">
        <v>0</v>
      </c>
      <c r="AOO16">
        <v>0</v>
      </c>
      <c r="AOP16">
        <v>9</v>
      </c>
      <c r="AOQ16">
        <v>9</v>
      </c>
      <c r="AOR16">
        <v>12823282</v>
      </c>
      <c r="AOS16">
        <v>807995</v>
      </c>
      <c r="AOT16">
        <v>677342</v>
      </c>
      <c r="AOU16">
        <v>71740</v>
      </c>
      <c r="AOV16">
        <v>1329908</v>
      </c>
      <c r="AOW16">
        <v>0</v>
      </c>
      <c r="AOX16">
        <v>81311</v>
      </c>
      <c r="AOY16">
        <v>163955</v>
      </c>
      <c r="AOZ16">
        <v>756723</v>
      </c>
      <c r="APA16">
        <v>1832458</v>
      </c>
      <c r="APB16">
        <v>875172</v>
      </c>
      <c r="APC16">
        <v>807995</v>
      </c>
      <c r="APD16">
        <v>677342</v>
      </c>
      <c r="APE16">
        <v>5005</v>
      </c>
      <c r="APF16">
        <v>1329908</v>
      </c>
      <c r="APG16">
        <v>0</v>
      </c>
      <c r="APH16">
        <v>81311</v>
      </c>
      <c r="API16">
        <v>163955</v>
      </c>
      <c r="APJ16">
        <v>756723</v>
      </c>
      <c r="APK16">
        <v>1821597</v>
      </c>
      <c r="APL16">
        <v>11948110</v>
      </c>
      <c r="APM16">
        <v>0</v>
      </c>
      <c r="APN16">
        <v>66735</v>
      </c>
      <c r="APO16">
        <v>0</v>
      </c>
      <c r="APP16">
        <v>0</v>
      </c>
      <c r="APQ16">
        <v>0</v>
      </c>
      <c r="APR16">
        <v>0</v>
      </c>
      <c r="APS16">
        <v>0</v>
      </c>
      <c r="APT16">
        <v>0</v>
      </c>
      <c r="APU16">
        <v>10861</v>
      </c>
      <c r="AQA16">
        <v>1</v>
      </c>
    </row>
    <row r="17" spans="1:1119" x14ac:dyDescent="0.25">
      <c r="A17">
        <v>3587</v>
      </c>
      <c r="B17">
        <v>1</v>
      </c>
      <c r="C17">
        <v>1</v>
      </c>
      <c r="D17">
        <v>4</v>
      </c>
      <c r="E17">
        <v>1</v>
      </c>
      <c r="F17">
        <v>335000</v>
      </c>
      <c r="G17">
        <v>8</v>
      </c>
      <c r="H17">
        <v>2</v>
      </c>
      <c r="I17">
        <v>7</v>
      </c>
      <c r="J17">
        <v>1</v>
      </c>
      <c r="K17">
        <v>1</v>
      </c>
      <c r="L17">
        <v>11</v>
      </c>
      <c r="M17">
        <v>4</v>
      </c>
      <c r="N17">
        <v>1</v>
      </c>
      <c r="P17">
        <v>8</v>
      </c>
      <c r="Q17">
        <v>0</v>
      </c>
      <c r="R17">
        <v>9</v>
      </c>
      <c r="S17">
        <v>2</v>
      </c>
      <c r="T17">
        <v>1</v>
      </c>
      <c r="U17">
        <v>9</v>
      </c>
      <c r="V17">
        <v>2</v>
      </c>
      <c r="X17">
        <v>1973</v>
      </c>
      <c r="Y17">
        <v>5</v>
      </c>
      <c r="AA17">
        <v>1</v>
      </c>
      <c r="AB17">
        <v>1</v>
      </c>
      <c r="AC17">
        <v>2</v>
      </c>
      <c r="AD17">
        <v>1</v>
      </c>
      <c r="AE17">
        <v>1</v>
      </c>
      <c r="AF17">
        <v>1</v>
      </c>
      <c r="AG17">
        <v>2</v>
      </c>
      <c r="AH17">
        <v>2</v>
      </c>
      <c r="AI17">
        <v>1</v>
      </c>
      <c r="AJ17">
        <v>1</v>
      </c>
      <c r="AK17">
        <v>2</v>
      </c>
      <c r="AL17">
        <v>2</v>
      </c>
      <c r="AM17">
        <v>2</v>
      </c>
      <c r="AN17">
        <v>1</v>
      </c>
      <c r="AO17">
        <v>2</v>
      </c>
      <c r="AP17">
        <v>2</v>
      </c>
      <c r="AQ17">
        <v>1</v>
      </c>
      <c r="AX17">
        <v>8</v>
      </c>
      <c r="BL17">
        <v>2</v>
      </c>
      <c r="BV17">
        <v>2</v>
      </c>
      <c r="BX17">
        <v>5</v>
      </c>
      <c r="BY17">
        <v>1</v>
      </c>
      <c r="BZ17">
        <v>2</v>
      </c>
      <c r="CA17">
        <v>1</v>
      </c>
      <c r="CB17">
        <v>1</v>
      </c>
      <c r="CC17">
        <v>1</v>
      </c>
      <c r="CG17">
        <v>12</v>
      </c>
      <c r="CJ17">
        <v>1</v>
      </c>
      <c r="CK17">
        <v>1</v>
      </c>
      <c r="CL17">
        <v>1</v>
      </c>
      <c r="CM17">
        <v>168</v>
      </c>
      <c r="CN17">
        <v>7</v>
      </c>
      <c r="CO17">
        <v>1000</v>
      </c>
      <c r="CP17">
        <v>10</v>
      </c>
      <c r="CQ17">
        <v>1</v>
      </c>
      <c r="CR17">
        <v>2</v>
      </c>
      <c r="CS17">
        <v>1</v>
      </c>
      <c r="CT17">
        <v>1</v>
      </c>
      <c r="CU17">
        <v>1</v>
      </c>
      <c r="CV17">
        <v>2</v>
      </c>
      <c r="CW17">
        <v>1</v>
      </c>
      <c r="CX17">
        <v>1</v>
      </c>
      <c r="CZ17">
        <v>1</v>
      </c>
      <c r="DA17">
        <v>1</v>
      </c>
      <c r="DB17">
        <v>1</v>
      </c>
      <c r="DC17">
        <v>2</v>
      </c>
      <c r="DD17">
        <v>2</v>
      </c>
      <c r="DE17">
        <v>2</v>
      </c>
      <c r="DF17">
        <v>2</v>
      </c>
      <c r="DG17">
        <v>2</v>
      </c>
      <c r="DH17">
        <v>2</v>
      </c>
      <c r="DI17">
        <v>2</v>
      </c>
      <c r="DJ17">
        <v>2</v>
      </c>
      <c r="DK17">
        <v>2</v>
      </c>
      <c r="DL17">
        <v>2</v>
      </c>
      <c r="DM17">
        <v>1</v>
      </c>
      <c r="DN17">
        <v>2</v>
      </c>
      <c r="DV17">
        <v>2</v>
      </c>
      <c r="DW17">
        <v>2</v>
      </c>
      <c r="DX17">
        <v>2</v>
      </c>
      <c r="EF17">
        <v>100</v>
      </c>
      <c r="EH17">
        <v>2</v>
      </c>
      <c r="EI17">
        <v>2</v>
      </c>
      <c r="EJ17">
        <v>1</v>
      </c>
      <c r="EK17">
        <v>2</v>
      </c>
      <c r="EL17">
        <v>2</v>
      </c>
      <c r="EM17">
        <v>2</v>
      </c>
      <c r="EN17">
        <v>2</v>
      </c>
      <c r="EQ17">
        <v>100</v>
      </c>
      <c r="EV17">
        <v>3</v>
      </c>
      <c r="EW17">
        <v>1</v>
      </c>
      <c r="FD17">
        <v>2</v>
      </c>
      <c r="FE17">
        <v>2</v>
      </c>
      <c r="FF17">
        <v>2</v>
      </c>
      <c r="FG17">
        <v>2</v>
      </c>
      <c r="FH17">
        <v>2</v>
      </c>
      <c r="FI17">
        <v>1</v>
      </c>
      <c r="FJ17">
        <v>2</v>
      </c>
      <c r="GL17">
        <v>2</v>
      </c>
      <c r="GM17">
        <v>1</v>
      </c>
      <c r="GN17">
        <v>1</v>
      </c>
      <c r="GO17">
        <v>1</v>
      </c>
      <c r="GP17">
        <v>1</v>
      </c>
      <c r="GQ17">
        <v>2</v>
      </c>
      <c r="GR17">
        <v>1</v>
      </c>
      <c r="GS17">
        <v>2</v>
      </c>
      <c r="GT17">
        <v>2</v>
      </c>
      <c r="GZ17">
        <v>100</v>
      </c>
      <c r="HA17">
        <v>2</v>
      </c>
      <c r="HB17">
        <v>2</v>
      </c>
      <c r="HC17">
        <v>1</v>
      </c>
      <c r="HD17">
        <v>2</v>
      </c>
      <c r="HE17">
        <v>2</v>
      </c>
      <c r="HF17">
        <v>2</v>
      </c>
      <c r="HG17">
        <v>2</v>
      </c>
      <c r="HH17">
        <v>2</v>
      </c>
      <c r="HK17">
        <v>100</v>
      </c>
      <c r="HQ17">
        <v>3</v>
      </c>
      <c r="HR17">
        <v>1</v>
      </c>
      <c r="HT17">
        <v>2</v>
      </c>
      <c r="HU17">
        <v>1</v>
      </c>
      <c r="HV17">
        <v>2</v>
      </c>
      <c r="HX17">
        <v>1</v>
      </c>
      <c r="HY17">
        <v>1</v>
      </c>
      <c r="HZ17">
        <v>2</v>
      </c>
      <c r="IA17">
        <v>2</v>
      </c>
      <c r="IB17">
        <v>2</v>
      </c>
      <c r="IC17">
        <v>1</v>
      </c>
      <c r="ID17">
        <v>1</v>
      </c>
      <c r="IU17">
        <v>2</v>
      </c>
      <c r="IV17">
        <v>1</v>
      </c>
      <c r="IW17">
        <v>1</v>
      </c>
      <c r="IX17">
        <v>1</v>
      </c>
      <c r="IY17">
        <v>1</v>
      </c>
      <c r="IZ17">
        <v>2</v>
      </c>
      <c r="JA17">
        <v>1</v>
      </c>
      <c r="JB17">
        <v>1</v>
      </c>
      <c r="JC17">
        <v>1</v>
      </c>
      <c r="JD17">
        <v>1</v>
      </c>
      <c r="JE17">
        <v>1</v>
      </c>
      <c r="JF17">
        <v>1</v>
      </c>
      <c r="JG17">
        <v>2</v>
      </c>
      <c r="JH17">
        <v>1</v>
      </c>
      <c r="JI17">
        <v>2</v>
      </c>
      <c r="JJ17">
        <v>1</v>
      </c>
      <c r="JK17">
        <v>2</v>
      </c>
      <c r="JS17">
        <v>2</v>
      </c>
      <c r="JV17">
        <v>1</v>
      </c>
      <c r="JW17">
        <v>1</v>
      </c>
      <c r="JX17">
        <v>2</v>
      </c>
      <c r="KF17">
        <v>2</v>
      </c>
      <c r="KG17">
        <v>2</v>
      </c>
      <c r="KH17">
        <v>2</v>
      </c>
      <c r="KP17">
        <v>2</v>
      </c>
      <c r="KQ17">
        <v>1</v>
      </c>
      <c r="KW17">
        <v>2</v>
      </c>
      <c r="KX17">
        <v>2</v>
      </c>
      <c r="KY17">
        <v>2</v>
      </c>
      <c r="KZ17">
        <v>2</v>
      </c>
      <c r="LA17">
        <v>2</v>
      </c>
      <c r="LB17">
        <v>1</v>
      </c>
      <c r="LE17">
        <v>2</v>
      </c>
      <c r="LF17">
        <v>2</v>
      </c>
      <c r="LO17">
        <v>1</v>
      </c>
      <c r="LP17">
        <v>2</v>
      </c>
      <c r="LQ17">
        <v>2</v>
      </c>
      <c r="LR17">
        <v>2</v>
      </c>
      <c r="LT17">
        <v>2</v>
      </c>
      <c r="MA17">
        <v>1</v>
      </c>
      <c r="MB17">
        <v>1</v>
      </c>
      <c r="MC17">
        <v>2</v>
      </c>
      <c r="MD17">
        <v>2</v>
      </c>
      <c r="ME17">
        <v>1</v>
      </c>
      <c r="MF17">
        <v>2</v>
      </c>
      <c r="MG17">
        <v>2</v>
      </c>
      <c r="MH17">
        <v>2</v>
      </c>
      <c r="MI17">
        <v>2</v>
      </c>
      <c r="MJ17">
        <v>2</v>
      </c>
      <c r="MT17">
        <v>1</v>
      </c>
      <c r="MU17">
        <v>1</v>
      </c>
      <c r="MY17">
        <v>1</v>
      </c>
      <c r="MZ17">
        <v>1</v>
      </c>
      <c r="NA17">
        <v>1</v>
      </c>
      <c r="NB17">
        <v>1</v>
      </c>
      <c r="NC17">
        <v>2</v>
      </c>
      <c r="ND17">
        <v>2</v>
      </c>
      <c r="NE17">
        <v>2</v>
      </c>
      <c r="NF17">
        <v>1</v>
      </c>
      <c r="NG17">
        <v>1</v>
      </c>
      <c r="NH17">
        <v>2</v>
      </c>
      <c r="NI17">
        <v>25</v>
      </c>
      <c r="NJ17">
        <v>15</v>
      </c>
      <c r="NN17">
        <v>2</v>
      </c>
      <c r="NO17">
        <v>1</v>
      </c>
      <c r="NU17">
        <v>1</v>
      </c>
      <c r="NV17">
        <v>1000</v>
      </c>
      <c r="NW17">
        <v>9</v>
      </c>
      <c r="NX17">
        <v>2</v>
      </c>
      <c r="NZ17">
        <v>1</v>
      </c>
      <c r="OA17">
        <v>277</v>
      </c>
      <c r="OB17">
        <v>7</v>
      </c>
      <c r="OC17">
        <v>75</v>
      </c>
      <c r="OD17">
        <v>4</v>
      </c>
      <c r="OE17">
        <v>1</v>
      </c>
      <c r="OF17">
        <v>15</v>
      </c>
      <c r="OG17">
        <v>3</v>
      </c>
      <c r="OH17">
        <v>1</v>
      </c>
      <c r="OI17">
        <v>3</v>
      </c>
      <c r="OJ17">
        <v>1</v>
      </c>
      <c r="OK17">
        <v>1</v>
      </c>
      <c r="OM17">
        <v>1</v>
      </c>
      <c r="ON17">
        <v>15</v>
      </c>
      <c r="OO17">
        <v>1</v>
      </c>
      <c r="OP17">
        <v>2</v>
      </c>
      <c r="OQ17">
        <v>2</v>
      </c>
      <c r="OS17">
        <v>1</v>
      </c>
      <c r="OT17">
        <v>80</v>
      </c>
      <c r="OU17">
        <v>4</v>
      </c>
      <c r="OV17">
        <v>1</v>
      </c>
      <c r="OW17">
        <v>10</v>
      </c>
      <c r="OX17">
        <v>1</v>
      </c>
      <c r="OY17">
        <v>1</v>
      </c>
      <c r="OZ17">
        <v>1</v>
      </c>
      <c r="PA17">
        <v>1</v>
      </c>
      <c r="PB17">
        <v>1</v>
      </c>
      <c r="PC17">
        <v>1</v>
      </c>
      <c r="PD17">
        <v>2</v>
      </c>
      <c r="PE17">
        <v>1</v>
      </c>
      <c r="PF17">
        <v>2</v>
      </c>
      <c r="PG17">
        <v>83</v>
      </c>
      <c r="PH17">
        <v>10</v>
      </c>
      <c r="PI17">
        <v>15</v>
      </c>
      <c r="PJ17">
        <v>1</v>
      </c>
      <c r="PL17">
        <v>1</v>
      </c>
      <c r="PN17">
        <v>1</v>
      </c>
      <c r="PO17">
        <v>1</v>
      </c>
      <c r="PP17">
        <v>1</v>
      </c>
      <c r="PQ17">
        <v>2</v>
      </c>
      <c r="PR17">
        <v>2</v>
      </c>
      <c r="PS17">
        <v>2</v>
      </c>
      <c r="PT17">
        <v>2</v>
      </c>
      <c r="PU17">
        <v>2</v>
      </c>
      <c r="PV17">
        <v>3</v>
      </c>
      <c r="PW17">
        <v>2</v>
      </c>
      <c r="PX17">
        <v>1</v>
      </c>
      <c r="PY17">
        <v>1</v>
      </c>
      <c r="PZ17">
        <v>1</v>
      </c>
      <c r="QA17">
        <v>2</v>
      </c>
      <c r="QB17">
        <v>2</v>
      </c>
      <c r="QC17">
        <v>20</v>
      </c>
      <c r="QD17">
        <v>1</v>
      </c>
      <c r="QE17">
        <v>0</v>
      </c>
      <c r="QF17">
        <v>0</v>
      </c>
      <c r="QG17">
        <v>0</v>
      </c>
      <c r="QH17">
        <v>0</v>
      </c>
      <c r="QI17">
        <v>0</v>
      </c>
      <c r="QJ17">
        <v>0</v>
      </c>
      <c r="QK17">
        <v>0</v>
      </c>
      <c r="QL17">
        <v>0</v>
      </c>
      <c r="QM17">
        <v>9</v>
      </c>
      <c r="QN17">
        <v>0</v>
      </c>
      <c r="QO17">
        <v>0</v>
      </c>
      <c r="QP17">
        <v>0</v>
      </c>
      <c r="QQ17">
        <v>0</v>
      </c>
      <c r="QR17">
        <v>0</v>
      </c>
      <c r="QS17">
        <v>0</v>
      </c>
      <c r="QT17">
        <v>0</v>
      </c>
      <c r="QU17">
        <v>9</v>
      </c>
      <c r="QV17">
        <v>0</v>
      </c>
      <c r="QW17">
        <v>0</v>
      </c>
      <c r="QX17">
        <v>0</v>
      </c>
      <c r="QY17">
        <v>0</v>
      </c>
      <c r="QZ17">
        <v>0</v>
      </c>
      <c r="RA17">
        <v>0</v>
      </c>
      <c r="RB17">
        <v>0</v>
      </c>
      <c r="RC17">
        <v>0</v>
      </c>
      <c r="RD17">
        <v>0</v>
      </c>
      <c r="RE17">
        <v>0</v>
      </c>
      <c r="RF17">
        <v>0</v>
      </c>
      <c r="RG17">
        <v>0</v>
      </c>
      <c r="RH17">
        <v>0</v>
      </c>
      <c r="RI17">
        <v>0</v>
      </c>
      <c r="RJ17">
        <v>0</v>
      </c>
      <c r="RK17">
        <v>0</v>
      </c>
      <c r="RL17">
        <v>0</v>
      </c>
      <c r="RM17">
        <v>0</v>
      </c>
      <c r="RN17">
        <v>9</v>
      </c>
      <c r="RO17">
        <v>9</v>
      </c>
      <c r="RP17">
        <v>9</v>
      </c>
      <c r="RQ17">
        <v>9</v>
      </c>
      <c r="RR17">
        <v>9</v>
      </c>
      <c r="RS17">
        <v>9</v>
      </c>
      <c r="RT17">
        <v>9</v>
      </c>
      <c r="RU17">
        <v>9</v>
      </c>
      <c r="RV17">
        <v>9</v>
      </c>
      <c r="RW17">
        <v>9</v>
      </c>
      <c r="RX17">
        <v>9</v>
      </c>
      <c r="RY17">
        <v>0</v>
      </c>
      <c r="RZ17">
        <v>9</v>
      </c>
      <c r="SA17">
        <v>9</v>
      </c>
      <c r="SB17">
        <v>9</v>
      </c>
      <c r="SC17">
        <v>9</v>
      </c>
      <c r="SD17">
        <v>9</v>
      </c>
      <c r="SE17">
        <v>9</v>
      </c>
      <c r="SF17">
        <v>9</v>
      </c>
      <c r="SG17">
        <v>9</v>
      </c>
      <c r="SH17">
        <v>0</v>
      </c>
      <c r="SI17">
        <v>9</v>
      </c>
      <c r="SJ17">
        <v>0</v>
      </c>
      <c r="SK17">
        <v>0</v>
      </c>
      <c r="SL17">
        <v>0</v>
      </c>
      <c r="SM17">
        <v>0</v>
      </c>
      <c r="SN17">
        <v>0</v>
      </c>
      <c r="SO17">
        <v>0</v>
      </c>
      <c r="SP17">
        <v>9</v>
      </c>
      <c r="SQ17">
        <v>9</v>
      </c>
      <c r="SR17">
        <v>9</v>
      </c>
      <c r="SS17">
        <v>0</v>
      </c>
      <c r="ST17">
        <v>9</v>
      </c>
      <c r="SU17">
        <v>9</v>
      </c>
      <c r="SV17">
        <v>0</v>
      </c>
      <c r="SW17">
        <v>0</v>
      </c>
      <c r="SX17">
        <v>0</v>
      </c>
      <c r="SY17">
        <v>0</v>
      </c>
      <c r="SZ17">
        <v>0</v>
      </c>
      <c r="TA17">
        <v>0</v>
      </c>
      <c r="TB17">
        <v>0</v>
      </c>
      <c r="TC17">
        <v>0</v>
      </c>
      <c r="TD17">
        <v>0</v>
      </c>
      <c r="TE17">
        <v>0</v>
      </c>
      <c r="TF17">
        <v>0</v>
      </c>
      <c r="TG17">
        <v>0</v>
      </c>
      <c r="TH17">
        <v>0</v>
      </c>
      <c r="TI17">
        <v>0</v>
      </c>
      <c r="TJ17">
        <v>0</v>
      </c>
      <c r="TK17">
        <v>0</v>
      </c>
      <c r="TL17">
        <v>0</v>
      </c>
      <c r="TM17">
        <v>0</v>
      </c>
      <c r="TN17">
        <v>0</v>
      </c>
      <c r="TO17">
        <v>0</v>
      </c>
      <c r="TP17">
        <v>0</v>
      </c>
      <c r="TQ17">
        <v>0</v>
      </c>
      <c r="TR17">
        <v>0</v>
      </c>
      <c r="TS17">
        <v>0</v>
      </c>
      <c r="TT17">
        <v>0</v>
      </c>
      <c r="TU17">
        <v>0</v>
      </c>
      <c r="TV17">
        <v>0</v>
      </c>
      <c r="TW17">
        <v>0</v>
      </c>
      <c r="TX17">
        <v>0</v>
      </c>
      <c r="TY17">
        <v>9</v>
      </c>
      <c r="TZ17">
        <v>9</v>
      </c>
      <c r="UA17">
        <v>9</v>
      </c>
      <c r="UB17">
        <v>9</v>
      </c>
      <c r="UC17">
        <v>9</v>
      </c>
      <c r="UD17">
        <v>9</v>
      </c>
      <c r="UE17">
        <v>9</v>
      </c>
      <c r="UF17">
        <v>0</v>
      </c>
      <c r="UG17">
        <v>0</v>
      </c>
      <c r="UH17">
        <v>0</v>
      </c>
      <c r="UI17">
        <v>9</v>
      </c>
      <c r="UJ17">
        <v>9</v>
      </c>
      <c r="UK17">
        <v>9</v>
      </c>
      <c r="UL17">
        <v>9</v>
      </c>
      <c r="UM17">
        <v>9</v>
      </c>
      <c r="UN17">
        <v>9</v>
      </c>
      <c r="UO17">
        <v>9</v>
      </c>
      <c r="UP17">
        <v>0</v>
      </c>
      <c r="UQ17">
        <v>9</v>
      </c>
      <c r="UR17">
        <v>0</v>
      </c>
      <c r="US17">
        <v>0</v>
      </c>
      <c r="UT17">
        <v>0</v>
      </c>
      <c r="UU17">
        <v>0</v>
      </c>
      <c r="UV17">
        <v>0</v>
      </c>
      <c r="UW17">
        <v>0</v>
      </c>
      <c r="UX17">
        <v>0</v>
      </c>
      <c r="UY17">
        <v>9</v>
      </c>
      <c r="UZ17">
        <v>9</v>
      </c>
      <c r="VA17">
        <v>0</v>
      </c>
      <c r="VB17">
        <v>9</v>
      </c>
      <c r="VC17">
        <v>9</v>
      </c>
      <c r="VD17">
        <v>9</v>
      </c>
      <c r="VE17">
        <v>9</v>
      </c>
      <c r="VF17">
        <v>0</v>
      </c>
      <c r="VG17">
        <v>0</v>
      </c>
      <c r="VH17">
        <v>9</v>
      </c>
      <c r="VI17">
        <v>9</v>
      </c>
      <c r="VJ17">
        <v>9</v>
      </c>
      <c r="VK17">
        <v>9</v>
      </c>
      <c r="VL17">
        <v>9</v>
      </c>
      <c r="VM17">
        <v>9</v>
      </c>
      <c r="VN17">
        <v>0</v>
      </c>
      <c r="VO17">
        <v>0</v>
      </c>
      <c r="VP17">
        <v>0</v>
      </c>
      <c r="VQ17">
        <v>0</v>
      </c>
      <c r="VR17">
        <v>0</v>
      </c>
      <c r="VS17">
        <v>0</v>
      </c>
      <c r="VT17">
        <v>0</v>
      </c>
      <c r="VU17">
        <v>9</v>
      </c>
      <c r="VV17">
        <v>9</v>
      </c>
      <c r="VW17">
        <v>9</v>
      </c>
      <c r="VX17">
        <v>9</v>
      </c>
      <c r="VY17">
        <v>9</v>
      </c>
      <c r="VZ17">
        <v>9</v>
      </c>
      <c r="WA17">
        <v>9</v>
      </c>
      <c r="WB17">
        <v>9</v>
      </c>
      <c r="WC17">
        <v>9</v>
      </c>
      <c r="WD17">
        <v>9</v>
      </c>
      <c r="WE17">
        <v>9</v>
      </c>
      <c r="WF17">
        <v>9</v>
      </c>
      <c r="WG17">
        <v>9</v>
      </c>
      <c r="WH17">
        <v>9</v>
      </c>
      <c r="WI17">
        <v>9</v>
      </c>
      <c r="WJ17">
        <v>9</v>
      </c>
      <c r="WK17">
        <v>9</v>
      </c>
      <c r="WL17">
        <v>9</v>
      </c>
      <c r="WM17">
        <v>9</v>
      </c>
      <c r="WN17">
        <v>9</v>
      </c>
      <c r="WO17">
        <v>9</v>
      </c>
      <c r="WP17">
        <v>9</v>
      </c>
      <c r="WQ17">
        <v>9</v>
      </c>
      <c r="WR17">
        <v>9</v>
      </c>
      <c r="WS17">
        <v>0</v>
      </c>
      <c r="WT17">
        <v>0</v>
      </c>
      <c r="WU17">
        <v>0</v>
      </c>
      <c r="WV17">
        <v>0</v>
      </c>
      <c r="WW17">
        <v>0</v>
      </c>
      <c r="WX17">
        <v>0</v>
      </c>
      <c r="WY17">
        <v>0</v>
      </c>
      <c r="WZ17">
        <v>0</v>
      </c>
      <c r="XA17">
        <v>0</v>
      </c>
      <c r="XB17">
        <v>9</v>
      </c>
      <c r="XC17">
        <v>9</v>
      </c>
      <c r="XD17">
        <v>9</v>
      </c>
      <c r="XE17">
        <v>9</v>
      </c>
      <c r="XF17">
        <v>9</v>
      </c>
      <c r="XG17">
        <v>0</v>
      </c>
      <c r="XH17">
        <v>0</v>
      </c>
      <c r="XI17">
        <v>0</v>
      </c>
      <c r="XJ17">
        <v>0</v>
      </c>
      <c r="XK17">
        <v>0</v>
      </c>
      <c r="XL17">
        <v>0</v>
      </c>
      <c r="XM17">
        <v>0</v>
      </c>
      <c r="XN17">
        <v>0</v>
      </c>
      <c r="XO17">
        <v>0</v>
      </c>
      <c r="XP17">
        <v>9</v>
      </c>
      <c r="XQ17">
        <v>9</v>
      </c>
      <c r="XR17">
        <v>0</v>
      </c>
      <c r="XS17">
        <v>9</v>
      </c>
      <c r="XT17">
        <v>9</v>
      </c>
      <c r="XU17">
        <v>9</v>
      </c>
      <c r="XV17">
        <v>9</v>
      </c>
      <c r="XW17">
        <v>9</v>
      </c>
      <c r="XX17">
        <v>0</v>
      </c>
      <c r="XY17">
        <v>0</v>
      </c>
      <c r="XZ17">
        <v>9</v>
      </c>
      <c r="YA17">
        <v>0</v>
      </c>
      <c r="YB17">
        <v>0</v>
      </c>
      <c r="YC17">
        <v>0</v>
      </c>
      <c r="YD17">
        <v>9</v>
      </c>
      <c r="YE17">
        <v>0</v>
      </c>
      <c r="YF17">
        <v>0</v>
      </c>
      <c r="YG17">
        <v>0</v>
      </c>
      <c r="YH17">
        <v>0</v>
      </c>
      <c r="YI17">
        <v>0</v>
      </c>
      <c r="YJ17">
        <v>0</v>
      </c>
      <c r="YK17">
        <v>0</v>
      </c>
      <c r="YL17">
        <v>9</v>
      </c>
      <c r="YM17">
        <v>9</v>
      </c>
      <c r="YN17">
        <v>9</v>
      </c>
      <c r="YO17">
        <v>9</v>
      </c>
      <c r="YP17">
        <v>9</v>
      </c>
      <c r="YQ17">
        <v>9</v>
      </c>
      <c r="YR17">
        <v>9</v>
      </c>
      <c r="YS17">
        <v>9</v>
      </c>
      <c r="YT17">
        <v>9</v>
      </c>
      <c r="YU17">
        <v>9</v>
      </c>
      <c r="YV17">
        <v>9</v>
      </c>
      <c r="YW17">
        <v>9</v>
      </c>
      <c r="YX17">
        <v>9</v>
      </c>
      <c r="YY17">
        <v>9</v>
      </c>
      <c r="YZ17">
        <v>9</v>
      </c>
      <c r="ZA17">
        <v>9</v>
      </c>
      <c r="ZB17">
        <v>0</v>
      </c>
      <c r="ZC17">
        <v>0</v>
      </c>
      <c r="ZD17">
        <v>0</v>
      </c>
      <c r="ZE17">
        <v>0</v>
      </c>
      <c r="ZF17">
        <v>0</v>
      </c>
      <c r="ZG17">
        <v>0</v>
      </c>
      <c r="ZH17">
        <v>0</v>
      </c>
      <c r="ZI17">
        <v>0</v>
      </c>
      <c r="ZJ17">
        <v>0</v>
      </c>
      <c r="ZK17">
        <v>0</v>
      </c>
      <c r="ZL17">
        <v>0</v>
      </c>
      <c r="ZM17">
        <v>0</v>
      </c>
      <c r="ZN17">
        <v>0</v>
      </c>
      <c r="ZO17">
        <v>0</v>
      </c>
      <c r="ZP17">
        <v>0</v>
      </c>
      <c r="ZQ17">
        <v>0</v>
      </c>
      <c r="ZR17">
        <v>0</v>
      </c>
      <c r="ZS17">
        <v>9</v>
      </c>
      <c r="ZT17">
        <v>9</v>
      </c>
      <c r="ZU17">
        <v>9</v>
      </c>
      <c r="ZV17">
        <v>9</v>
      </c>
      <c r="ZW17">
        <v>9</v>
      </c>
      <c r="ZX17">
        <v>9</v>
      </c>
      <c r="ZY17">
        <v>9</v>
      </c>
      <c r="ZZ17">
        <v>0</v>
      </c>
      <c r="AAA17">
        <v>9</v>
      </c>
      <c r="AAB17">
        <v>9</v>
      </c>
      <c r="AAC17">
        <v>0</v>
      </c>
      <c r="AAD17">
        <v>0</v>
      </c>
      <c r="AAE17">
        <v>0</v>
      </c>
      <c r="AAF17">
        <v>9</v>
      </c>
      <c r="AAG17">
        <v>9</v>
      </c>
      <c r="AAH17">
        <v>9</v>
      </c>
      <c r="AAI17">
        <v>9</v>
      </c>
      <c r="AAJ17">
        <v>9</v>
      </c>
      <c r="AAK17">
        <v>9</v>
      </c>
      <c r="AAL17">
        <v>9</v>
      </c>
      <c r="AAM17">
        <v>0</v>
      </c>
      <c r="AAN17">
        <v>0</v>
      </c>
      <c r="AAO17">
        <v>0</v>
      </c>
      <c r="AAP17">
        <v>9</v>
      </c>
      <c r="AAQ17">
        <v>9</v>
      </c>
      <c r="AAR17">
        <v>9</v>
      </c>
      <c r="AAS17">
        <v>9</v>
      </c>
      <c r="AAT17">
        <v>9</v>
      </c>
      <c r="AAU17">
        <v>9</v>
      </c>
      <c r="AAV17">
        <v>9</v>
      </c>
      <c r="AAW17">
        <v>0</v>
      </c>
      <c r="AAX17">
        <v>0</v>
      </c>
      <c r="AAY17">
        <v>9</v>
      </c>
      <c r="AAZ17">
        <v>9</v>
      </c>
      <c r="ABA17">
        <v>9</v>
      </c>
      <c r="ABB17">
        <v>9</v>
      </c>
      <c r="ABC17">
        <v>9</v>
      </c>
      <c r="ABD17">
        <v>0</v>
      </c>
      <c r="ABE17">
        <v>0</v>
      </c>
      <c r="ABF17">
        <v>0</v>
      </c>
      <c r="ABG17">
        <v>0</v>
      </c>
      <c r="ABH17">
        <v>0</v>
      </c>
      <c r="ABI17">
        <v>0</v>
      </c>
      <c r="ABJ17">
        <v>9</v>
      </c>
      <c r="ABK17">
        <v>9</v>
      </c>
      <c r="ABL17">
        <v>9</v>
      </c>
      <c r="ABM17">
        <v>9</v>
      </c>
      <c r="ABN17">
        <v>9</v>
      </c>
      <c r="ABO17">
        <v>9</v>
      </c>
      <c r="ABP17">
        <v>9</v>
      </c>
      <c r="ABQ17">
        <v>0</v>
      </c>
      <c r="ABR17">
        <v>0</v>
      </c>
      <c r="ABS17">
        <v>0</v>
      </c>
      <c r="ABT17">
        <v>0</v>
      </c>
      <c r="ABU17">
        <v>0</v>
      </c>
      <c r="ABV17">
        <v>0</v>
      </c>
      <c r="ABW17">
        <v>0</v>
      </c>
      <c r="ABX17">
        <v>0</v>
      </c>
      <c r="ABY17">
        <v>0</v>
      </c>
      <c r="ABZ17">
        <v>9</v>
      </c>
      <c r="ACA17">
        <v>9</v>
      </c>
      <c r="ACB17">
        <v>9</v>
      </c>
      <c r="ACC17">
        <v>9</v>
      </c>
      <c r="ACD17">
        <v>9</v>
      </c>
      <c r="ACE17">
        <v>9</v>
      </c>
      <c r="ACF17">
        <v>9</v>
      </c>
      <c r="ACG17">
        <v>9</v>
      </c>
      <c r="ACH17">
        <v>9</v>
      </c>
      <c r="ACI17">
        <v>0</v>
      </c>
      <c r="ACJ17">
        <v>0</v>
      </c>
      <c r="ACK17">
        <v>9</v>
      </c>
      <c r="ACL17">
        <v>9</v>
      </c>
      <c r="ACM17">
        <v>9</v>
      </c>
      <c r="ACN17">
        <v>0</v>
      </c>
      <c r="ACO17">
        <v>0</v>
      </c>
      <c r="ACP17">
        <v>0</v>
      </c>
      <c r="ACQ17">
        <v>0</v>
      </c>
      <c r="ACR17">
        <v>0</v>
      </c>
      <c r="ACS17">
        <v>0</v>
      </c>
      <c r="ACT17">
        <v>0</v>
      </c>
      <c r="ACU17">
        <v>0</v>
      </c>
      <c r="ACV17">
        <v>0</v>
      </c>
      <c r="ACW17">
        <v>0</v>
      </c>
      <c r="ACX17">
        <v>0</v>
      </c>
      <c r="ACY17">
        <v>0</v>
      </c>
      <c r="ACZ17">
        <v>9</v>
      </c>
      <c r="ADA17">
        <v>9</v>
      </c>
      <c r="ADB17">
        <v>9</v>
      </c>
      <c r="ADC17">
        <v>0</v>
      </c>
      <c r="ADD17">
        <v>0</v>
      </c>
      <c r="ADE17">
        <v>9</v>
      </c>
      <c r="ADF17">
        <v>9</v>
      </c>
      <c r="ADG17">
        <v>9</v>
      </c>
      <c r="ADH17">
        <v>9</v>
      </c>
      <c r="ADI17">
        <v>9</v>
      </c>
      <c r="ADJ17">
        <v>0</v>
      </c>
      <c r="ADK17">
        <v>1</v>
      </c>
      <c r="ADL17">
        <v>0</v>
      </c>
      <c r="ADM17">
        <v>0</v>
      </c>
      <c r="ADN17">
        <v>9</v>
      </c>
      <c r="ADO17">
        <v>0</v>
      </c>
      <c r="ADP17">
        <v>1</v>
      </c>
      <c r="ADQ17">
        <v>0</v>
      </c>
      <c r="ADR17">
        <v>0</v>
      </c>
      <c r="ADS17">
        <v>0</v>
      </c>
      <c r="ADT17">
        <v>0</v>
      </c>
      <c r="ADU17">
        <v>1</v>
      </c>
      <c r="ADV17">
        <v>0</v>
      </c>
      <c r="ADW17">
        <v>0</v>
      </c>
      <c r="ADX17">
        <v>0</v>
      </c>
      <c r="ADY17">
        <v>0</v>
      </c>
      <c r="ADZ17">
        <v>0</v>
      </c>
      <c r="AEA17">
        <v>9</v>
      </c>
      <c r="AEB17">
        <v>0</v>
      </c>
      <c r="AEC17">
        <v>0</v>
      </c>
      <c r="AED17">
        <v>0</v>
      </c>
      <c r="AEE17">
        <v>0</v>
      </c>
      <c r="AEF17">
        <v>0</v>
      </c>
      <c r="AEG17">
        <v>9</v>
      </c>
      <c r="AEH17">
        <v>0</v>
      </c>
      <c r="AEI17">
        <v>0</v>
      </c>
      <c r="AEJ17">
        <v>0</v>
      </c>
      <c r="AEK17">
        <v>0</v>
      </c>
      <c r="AEL17">
        <v>0</v>
      </c>
      <c r="AEM17">
        <v>0</v>
      </c>
      <c r="AEN17">
        <v>0</v>
      </c>
      <c r="AEO17">
        <v>0</v>
      </c>
      <c r="AEP17">
        <v>0</v>
      </c>
      <c r="AEQ17">
        <v>0</v>
      </c>
      <c r="AER17">
        <v>0</v>
      </c>
      <c r="AES17">
        <v>0</v>
      </c>
      <c r="AET17">
        <v>0</v>
      </c>
      <c r="AEU17">
        <v>0</v>
      </c>
      <c r="AEV17">
        <v>0</v>
      </c>
      <c r="AEW17">
        <v>0</v>
      </c>
      <c r="AEX17">
        <v>0</v>
      </c>
      <c r="AEY17">
        <v>0</v>
      </c>
      <c r="AEZ17">
        <v>9</v>
      </c>
      <c r="AFA17">
        <v>0</v>
      </c>
      <c r="AFB17">
        <v>9</v>
      </c>
      <c r="AFC17">
        <v>0</v>
      </c>
      <c r="AFD17">
        <v>0</v>
      </c>
      <c r="AFE17">
        <v>0</v>
      </c>
      <c r="AFF17">
        <v>0</v>
      </c>
      <c r="AFG17">
        <v>0</v>
      </c>
      <c r="AFH17">
        <v>0</v>
      </c>
      <c r="AFI17">
        <v>0</v>
      </c>
      <c r="AFJ17">
        <v>0</v>
      </c>
      <c r="AFK17">
        <v>0</v>
      </c>
      <c r="AFL17">
        <v>0</v>
      </c>
      <c r="AFM17">
        <v>0</v>
      </c>
      <c r="AFN17">
        <v>0</v>
      </c>
      <c r="AFO17">
        <v>0</v>
      </c>
      <c r="AFP17">
        <v>0</v>
      </c>
      <c r="AFQ17">
        <v>0</v>
      </c>
      <c r="AFR17">
        <v>0</v>
      </c>
      <c r="AFS17">
        <v>9.0929192199000006</v>
      </c>
      <c r="AFT17">
        <v>9.0886781768000002</v>
      </c>
      <c r="AFU17">
        <v>9.0946822781000005</v>
      </c>
      <c r="AFV17">
        <v>9.0688227808999997</v>
      </c>
      <c r="AFW17">
        <v>9.0980079623000005</v>
      </c>
      <c r="AFX17">
        <v>9.1057843707000004</v>
      </c>
      <c r="AFY17">
        <v>9.0886781768000002</v>
      </c>
      <c r="AFZ17">
        <v>9.0618877133000009</v>
      </c>
      <c r="AGA17">
        <v>9.0914816017</v>
      </c>
      <c r="AGB17">
        <v>9.0981060689</v>
      </c>
      <c r="AGC17">
        <v>9.1132625692999998</v>
      </c>
      <c r="AGD17">
        <v>9.0975993285999994</v>
      </c>
      <c r="AGE17">
        <v>9.1155735778999993</v>
      </c>
      <c r="AGF17">
        <v>9.1080976358000001</v>
      </c>
      <c r="AGG17">
        <v>9.0894104938000009</v>
      </c>
      <c r="AGH17">
        <v>9.1024633437000002</v>
      </c>
      <c r="AGI17">
        <v>9.0678617806999995</v>
      </c>
      <c r="AGJ17">
        <v>9.0586928161000007</v>
      </c>
      <c r="AGK17">
        <v>9.1067326328</v>
      </c>
      <c r="AGL17">
        <v>9.0889724229999995</v>
      </c>
      <c r="AGM17">
        <v>9.0876795660000003</v>
      </c>
      <c r="AGN17">
        <v>9.1197102054000005</v>
      </c>
      <c r="AGO17">
        <v>9.0930195818000001</v>
      </c>
      <c r="AGP17">
        <v>9.1295756195000006</v>
      </c>
      <c r="AGQ17">
        <v>9.1001284220999992</v>
      </c>
      <c r="AGR17">
        <v>9.0861361030999994</v>
      </c>
      <c r="AGS17">
        <v>9.1079373722000003</v>
      </c>
      <c r="AGT17">
        <v>9.0901493715000008</v>
      </c>
      <c r="AGU17">
        <v>9.0983871173999997</v>
      </c>
      <c r="AGV17">
        <v>9.0904512650000004</v>
      </c>
      <c r="AGW17">
        <v>9.1018067857999991</v>
      </c>
      <c r="AGX17">
        <v>9.1497913256000007</v>
      </c>
      <c r="AGY17">
        <v>9.0301828387</v>
      </c>
      <c r="AGZ17">
        <v>9.0906060088</v>
      </c>
      <c r="AHA17">
        <v>9.1036120559999993</v>
      </c>
      <c r="AHB17">
        <v>9.0907151404000004</v>
      </c>
      <c r="AHC17">
        <v>9.0999854594999992</v>
      </c>
      <c r="AHD17">
        <v>9.0906145488999996</v>
      </c>
      <c r="AHE17">
        <v>9.1105801435</v>
      </c>
      <c r="AHF17">
        <v>9.1124547927999995</v>
      </c>
      <c r="AHG17">
        <v>9.1215175454999997</v>
      </c>
      <c r="AHH17">
        <v>9.0889906184000004</v>
      </c>
      <c r="AHI17">
        <v>9.0563599673000006</v>
      </c>
      <c r="AHJ17">
        <v>9.1195505574000002</v>
      </c>
      <c r="AHK17">
        <v>9.0708568710000002</v>
      </c>
      <c r="AHL17">
        <v>9.0571828987000007</v>
      </c>
      <c r="AHM17">
        <v>9.1122091562000005</v>
      </c>
      <c r="AHN17">
        <v>9.1164399253999999</v>
      </c>
      <c r="AHO17">
        <v>9.1063414247000001</v>
      </c>
      <c r="AHP17">
        <v>9.0508403453999993</v>
      </c>
      <c r="AHQ17">
        <v>9.0675741771999991</v>
      </c>
      <c r="AHR17">
        <v>9.0998049642000005</v>
      </c>
      <c r="AHS17">
        <v>9.0652443717000004</v>
      </c>
      <c r="AHT17">
        <v>9.0660101482000002</v>
      </c>
      <c r="AHU17">
        <v>9.0659819010000007</v>
      </c>
      <c r="AHV17">
        <v>9.111706989</v>
      </c>
      <c r="AHW17">
        <v>9.1009431748999994</v>
      </c>
      <c r="AHX17">
        <v>9.0526773760000001</v>
      </c>
      <c r="AHY17">
        <v>9.1064878190999998</v>
      </c>
      <c r="AHZ17">
        <v>9.0875269221000003</v>
      </c>
      <c r="AIA17">
        <v>9.0946840572000003</v>
      </c>
      <c r="AIB17">
        <v>9.0795182261999994</v>
      </c>
      <c r="AIC17">
        <v>9.0822665416999993</v>
      </c>
      <c r="AID17">
        <v>9.1001453829999992</v>
      </c>
      <c r="AIE17">
        <v>9.0777127711999999</v>
      </c>
      <c r="AIF17">
        <v>9.1125249649000004</v>
      </c>
      <c r="AIG17">
        <v>9.0918619765000006</v>
      </c>
      <c r="AIH17">
        <v>9.0836357708000008</v>
      </c>
      <c r="AII17">
        <v>9.1179741343000007</v>
      </c>
      <c r="AIJ17">
        <v>9.1020135697000004</v>
      </c>
      <c r="AIK17">
        <v>9.0883755272000002</v>
      </c>
      <c r="AIL17">
        <v>9.1046615496999994</v>
      </c>
      <c r="AIM17">
        <v>9.0523934160999993</v>
      </c>
      <c r="AIN17">
        <v>9.0783352751000006</v>
      </c>
      <c r="AIO17">
        <v>9.1385263596000001</v>
      </c>
      <c r="AIP17">
        <v>9.0928941852000005</v>
      </c>
      <c r="AIQ17">
        <v>9.1107530488999995</v>
      </c>
      <c r="AIR17">
        <v>9.0925664405000006</v>
      </c>
      <c r="AIS17">
        <v>9.1202257068999995</v>
      </c>
      <c r="AIT17">
        <v>9.0929192199000006</v>
      </c>
      <c r="AIU17">
        <v>9.0929192199000006</v>
      </c>
      <c r="AIV17">
        <v>9.0929192199000006</v>
      </c>
      <c r="AIW17">
        <v>9.0929192199000006</v>
      </c>
      <c r="AIX17">
        <v>9.0929192199000006</v>
      </c>
      <c r="AIY17">
        <v>9.0929192199000006</v>
      </c>
      <c r="AIZ17">
        <v>9.0929192199000006</v>
      </c>
      <c r="AJA17">
        <v>9.0929192199000006</v>
      </c>
      <c r="AJB17">
        <v>9.0929192199000006</v>
      </c>
      <c r="AJC17">
        <v>9.0934918205000006</v>
      </c>
      <c r="AJD17">
        <v>9.0929192199000006</v>
      </c>
      <c r="AJE17">
        <v>9.0929192199000006</v>
      </c>
      <c r="AJF17">
        <v>9.0929192199000006</v>
      </c>
      <c r="AJG17">
        <v>9.0929192199000006</v>
      </c>
      <c r="AJH17">
        <v>9.0929192199000006</v>
      </c>
      <c r="AJI17">
        <v>9.0929192199000006</v>
      </c>
      <c r="AJJ17">
        <v>9.0929192199000006</v>
      </c>
      <c r="AJK17">
        <v>9.0929192199000006</v>
      </c>
      <c r="AJL17">
        <v>9.0929192199000006</v>
      </c>
      <c r="AJM17">
        <v>9.0929192199000006</v>
      </c>
      <c r="AJN17">
        <v>9.0929192199000006</v>
      </c>
      <c r="AJO17">
        <v>9.0929192199000006</v>
      </c>
      <c r="AJP17">
        <v>9.0929192199000006</v>
      </c>
      <c r="AJQ17">
        <v>9.0929192199000006</v>
      </c>
      <c r="AJR17">
        <v>9.0929192199000006</v>
      </c>
      <c r="AJS17">
        <v>9.0929192199000006</v>
      </c>
      <c r="AJT17">
        <v>9.0929192199000006</v>
      </c>
      <c r="AJU17">
        <v>9.0929192199000006</v>
      </c>
      <c r="AJV17">
        <v>9.0929192199000006</v>
      </c>
      <c r="AJW17">
        <v>9.0929192199000006</v>
      </c>
      <c r="AJX17">
        <v>9.0929192199000006</v>
      </c>
      <c r="AJY17">
        <v>9.0929192199000006</v>
      </c>
      <c r="AJZ17">
        <v>9.0929192199000006</v>
      </c>
      <c r="AKA17">
        <v>9.0929192199000006</v>
      </c>
      <c r="AKB17">
        <v>9.0929192199000006</v>
      </c>
      <c r="AKC17">
        <v>9.0929192199000006</v>
      </c>
      <c r="AKD17">
        <v>9.0929192199000006</v>
      </c>
      <c r="AKE17">
        <v>9.1275874304000002</v>
      </c>
      <c r="AKF17">
        <v>9.0913912386</v>
      </c>
      <c r="AKG17">
        <v>9.0929192199000006</v>
      </c>
      <c r="AKH17">
        <v>9.0893795231999999</v>
      </c>
      <c r="AKI17">
        <v>9.0844531809000006</v>
      </c>
      <c r="AKJ17">
        <v>9.0929192199000006</v>
      </c>
      <c r="AKK17">
        <v>9.1249844114999998</v>
      </c>
      <c r="AKL17">
        <v>9.0929192199000006</v>
      </c>
      <c r="AKM17">
        <v>9.0828988475999992</v>
      </c>
      <c r="AKN17">
        <v>9.0753122000000008</v>
      </c>
      <c r="AKO17">
        <v>9.1064145867999997</v>
      </c>
      <c r="AKP17">
        <v>9.1187076507999993</v>
      </c>
      <c r="AKQ17">
        <v>9.0844531809000006</v>
      </c>
      <c r="AKR17">
        <v>9.0929192199000006</v>
      </c>
      <c r="AKS17">
        <v>9.1222708345000001</v>
      </c>
      <c r="AKT17">
        <v>18.163709876999999</v>
      </c>
      <c r="AKU17">
        <v>9.0668808799999994</v>
      </c>
      <c r="AKV17">
        <v>9.1089371874000005</v>
      </c>
      <c r="AKW17">
        <v>9.0641171745999998</v>
      </c>
      <c r="AKX17">
        <v>9.0812122296000002</v>
      </c>
      <c r="AKY17">
        <v>9.1369554113000007</v>
      </c>
      <c r="AKZ17">
        <v>9.0913912386</v>
      </c>
      <c r="ALA17">
        <v>9.0844531809000006</v>
      </c>
      <c r="ALB17">
        <v>9.0890016441999997</v>
      </c>
      <c r="ALC17">
        <v>9.0491745847999994</v>
      </c>
      <c r="ALD17">
        <v>9.0929192199000006</v>
      </c>
      <c r="ALE17">
        <v>9.0499483112999997</v>
      </c>
      <c r="ALF17">
        <v>9.0877035843999998</v>
      </c>
      <c r="ALG17">
        <v>9.0929192199000006</v>
      </c>
      <c r="ALH17">
        <v>9.0929192199000006</v>
      </c>
      <c r="ALI17">
        <v>9.0916118353000002</v>
      </c>
      <c r="ALJ17">
        <v>9.0929192199000006</v>
      </c>
      <c r="ALK17">
        <v>9.0929192199000006</v>
      </c>
      <c r="ALL17">
        <v>9.0935734857000003</v>
      </c>
      <c r="ALM17">
        <v>9.0948831659000007</v>
      </c>
      <c r="ALN17">
        <v>9.0929192199000006</v>
      </c>
      <c r="ALO17">
        <v>9.0909587156999994</v>
      </c>
      <c r="ALP17">
        <v>9.0889110710000001</v>
      </c>
      <c r="ALQ17">
        <v>9.0929192199000006</v>
      </c>
      <c r="ALR17">
        <v>9.0929192199000006</v>
      </c>
      <c r="ALS17">
        <v>9.0929192199000006</v>
      </c>
      <c r="ALT17">
        <v>9.0929192199000006</v>
      </c>
      <c r="ALU17">
        <v>9.0850977631000003</v>
      </c>
      <c r="ALV17">
        <v>9.0929192199000006</v>
      </c>
      <c r="ALW17">
        <v>9.0929192199000006</v>
      </c>
      <c r="ALX17">
        <v>9.0929192199000006</v>
      </c>
      <c r="ALY17">
        <v>9.0842043563000008</v>
      </c>
      <c r="ALZ17">
        <v>9.0965100648000004</v>
      </c>
      <c r="AMA17">
        <v>9.0899829417000007</v>
      </c>
      <c r="AMB17">
        <v>9.0829208701000006</v>
      </c>
      <c r="AMC17">
        <v>9.0929192199000006</v>
      </c>
      <c r="AMD17">
        <v>9.0894112389000004</v>
      </c>
      <c r="AME17">
        <v>9.0948831659000007</v>
      </c>
      <c r="AMF17">
        <v>9.0917748974000006</v>
      </c>
      <c r="AMG17">
        <v>9.0929192199000006</v>
      </c>
      <c r="AMH17">
        <v>9.1010234210000007</v>
      </c>
      <c r="AMI17">
        <v>9.1022050001999997</v>
      </c>
      <c r="AMJ17">
        <v>9.0929192199000006</v>
      </c>
      <c r="AMK17">
        <v>9.0855123918</v>
      </c>
      <c r="AML17">
        <v>9.1022640173999996</v>
      </c>
      <c r="AMM17">
        <v>9.0408534636999995</v>
      </c>
      <c r="AMN17">
        <v>9.0929192199000006</v>
      </c>
      <c r="AMO17">
        <v>9.0957851563999998</v>
      </c>
      <c r="AMP17">
        <v>9.0795032432999996</v>
      </c>
      <c r="AMQ17">
        <v>9.0917748974000006</v>
      </c>
      <c r="AMR17">
        <v>9.0783787211</v>
      </c>
      <c r="AMS17">
        <v>9.0872092886000004</v>
      </c>
      <c r="AMT17">
        <v>9.0777983597999992</v>
      </c>
      <c r="AMU17">
        <v>9.0772306459000003</v>
      </c>
      <c r="AMV17">
        <v>9.0906317447999996</v>
      </c>
      <c r="AMW17">
        <v>9.0912031750000004</v>
      </c>
      <c r="AMX17">
        <v>9.0854174959999998</v>
      </c>
      <c r="AMY17">
        <v>9.0964272008999991</v>
      </c>
      <c r="AMZ17">
        <v>9.0791879504999997</v>
      </c>
      <c r="ANA17">
        <v>9.0857657489000001</v>
      </c>
      <c r="ANB17">
        <v>9.0801649317000006</v>
      </c>
      <c r="ANC17">
        <v>9.0830094302000006</v>
      </c>
      <c r="AND17">
        <v>9.0911205737999996</v>
      </c>
      <c r="ANE17">
        <v>9.0929192199000006</v>
      </c>
      <c r="ANF17">
        <v>9.0929192199000006</v>
      </c>
      <c r="ANG17">
        <v>9.0929192199000006</v>
      </c>
      <c r="ANH17">
        <v>9.0929192199000006</v>
      </c>
      <c r="ANI17">
        <v>5084</v>
      </c>
      <c r="ANJ17">
        <v>871</v>
      </c>
      <c r="ANK17">
        <v>1</v>
      </c>
      <c r="ANL17">
        <v>99436033</v>
      </c>
      <c r="ANM17">
        <v>2330226</v>
      </c>
      <c r="ANN17">
        <v>19514721</v>
      </c>
      <c r="ANO17">
        <v>66584228</v>
      </c>
      <c r="ANP17">
        <v>1918290</v>
      </c>
      <c r="ANQ17">
        <v>312340</v>
      </c>
      <c r="ANR17">
        <v>32014850</v>
      </c>
      <c r="ANS17">
        <v>391186</v>
      </c>
      <c r="ANT17">
        <v>6088</v>
      </c>
      <c r="ANU17">
        <v>836955</v>
      </c>
      <c r="ANV17">
        <v>20750</v>
      </c>
      <c r="ANW17">
        <v>2</v>
      </c>
      <c r="AOH17">
        <v>2</v>
      </c>
      <c r="AOI17">
        <v>3</v>
      </c>
      <c r="AOJ17">
        <v>0</v>
      </c>
      <c r="AOK17">
        <v>0</v>
      </c>
      <c r="AOL17">
        <v>0</v>
      </c>
      <c r="AOM17">
        <v>3</v>
      </c>
      <c r="AON17">
        <v>2</v>
      </c>
      <c r="AOO17">
        <v>3</v>
      </c>
      <c r="AOP17">
        <v>9</v>
      </c>
      <c r="AOQ17">
        <v>9</v>
      </c>
      <c r="AOR17">
        <v>29099688</v>
      </c>
      <c r="AOS17">
        <v>25246167</v>
      </c>
      <c r="AOT17">
        <v>4843213</v>
      </c>
      <c r="AOU17">
        <v>1309856</v>
      </c>
      <c r="AOV17">
        <v>6540176</v>
      </c>
      <c r="AOW17">
        <v>4036331</v>
      </c>
      <c r="AOX17">
        <v>365540</v>
      </c>
      <c r="AOY17">
        <v>485489</v>
      </c>
      <c r="AOZ17">
        <v>10253710</v>
      </c>
      <c r="APA17">
        <v>17255863</v>
      </c>
      <c r="APB17">
        <v>0</v>
      </c>
      <c r="APC17">
        <v>25246167</v>
      </c>
      <c r="APD17">
        <v>4843213</v>
      </c>
      <c r="APE17">
        <v>0</v>
      </c>
      <c r="APF17">
        <v>6540176</v>
      </c>
      <c r="APG17">
        <v>2431025</v>
      </c>
      <c r="APH17">
        <v>365540</v>
      </c>
      <c r="API17">
        <v>485489</v>
      </c>
      <c r="APJ17">
        <v>10253710</v>
      </c>
      <c r="APK17">
        <v>16418908</v>
      </c>
      <c r="APL17">
        <v>29099688</v>
      </c>
      <c r="APM17">
        <v>0</v>
      </c>
      <c r="APN17">
        <v>1309856</v>
      </c>
      <c r="APO17">
        <v>1605306</v>
      </c>
      <c r="APP17">
        <v>0</v>
      </c>
      <c r="APQ17">
        <v>0</v>
      </c>
      <c r="APR17">
        <v>0</v>
      </c>
      <c r="APS17">
        <v>0</v>
      </c>
      <c r="APT17">
        <v>0</v>
      </c>
      <c r="APU17">
        <v>836955</v>
      </c>
      <c r="AQA17">
        <v>1</v>
      </c>
    </row>
    <row r="18" spans="1:1119" x14ac:dyDescent="0.25">
      <c r="A18">
        <v>3833</v>
      </c>
      <c r="B18">
        <v>3</v>
      </c>
      <c r="C18">
        <v>5</v>
      </c>
      <c r="D18">
        <v>4</v>
      </c>
      <c r="E18">
        <v>1</v>
      </c>
      <c r="F18">
        <v>12000</v>
      </c>
      <c r="G18">
        <v>4</v>
      </c>
      <c r="H18">
        <v>3</v>
      </c>
      <c r="I18">
        <v>7</v>
      </c>
      <c r="J18">
        <v>2</v>
      </c>
      <c r="K18">
        <v>1</v>
      </c>
      <c r="L18">
        <v>2</v>
      </c>
      <c r="M18">
        <v>1</v>
      </c>
      <c r="N18">
        <v>2</v>
      </c>
      <c r="O18">
        <v>1</v>
      </c>
      <c r="P18">
        <v>2</v>
      </c>
      <c r="Q18">
        <v>0</v>
      </c>
      <c r="R18">
        <v>11</v>
      </c>
      <c r="S18">
        <v>2</v>
      </c>
      <c r="T18">
        <v>2</v>
      </c>
      <c r="V18">
        <v>2</v>
      </c>
      <c r="X18">
        <v>2008</v>
      </c>
      <c r="Y18">
        <v>10</v>
      </c>
      <c r="AQ18">
        <v>1</v>
      </c>
      <c r="AX18">
        <v>8</v>
      </c>
      <c r="BL18">
        <v>2</v>
      </c>
      <c r="BV18">
        <v>2</v>
      </c>
      <c r="BX18">
        <v>3</v>
      </c>
      <c r="BY18">
        <v>1</v>
      </c>
      <c r="BZ18">
        <v>2</v>
      </c>
      <c r="CA18">
        <v>2</v>
      </c>
      <c r="CB18">
        <v>2</v>
      </c>
      <c r="CE18">
        <v>2</v>
      </c>
      <c r="CF18">
        <v>2</v>
      </c>
      <c r="CG18">
        <v>12</v>
      </c>
      <c r="CJ18">
        <v>2</v>
      </c>
      <c r="CK18">
        <v>1</v>
      </c>
      <c r="CL18">
        <v>2</v>
      </c>
      <c r="CM18">
        <v>46</v>
      </c>
      <c r="CN18">
        <v>3</v>
      </c>
      <c r="CO18">
        <v>9</v>
      </c>
      <c r="CP18">
        <v>3</v>
      </c>
      <c r="CQ18">
        <v>1</v>
      </c>
      <c r="CR18">
        <v>2</v>
      </c>
      <c r="CS18">
        <v>1</v>
      </c>
      <c r="CT18">
        <v>1</v>
      </c>
      <c r="CU18">
        <v>2</v>
      </c>
      <c r="CV18">
        <v>2</v>
      </c>
      <c r="CW18">
        <v>1</v>
      </c>
      <c r="CX18">
        <v>1</v>
      </c>
      <c r="CZ18">
        <v>1</v>
      </c>
      <c r="DA18">
        <v>2</v>
      </c>
      <c r="DB18">
        <v>2</v>
      </c>
      <c r="DD18">
        <v>2</v>
      </c>
      <c r="DE18">
        <v>2</v>
      </c>
      <c r="DF18">
        <v>2</v>
      </c>
      <c r="DG18">
        <v>2</v>
      </c>
      <c r="DH18">
        <v>2</v>
      </c>
      <c r="DI18">
        <v>2</v>
      </c>
      <c r="DJ18">
        <v>2</v>
      </c>
      <c r="DK18">
        <v>2</v>
      </c>
      <c r="DL18">
        <v>1</v>
      </c>
      <c r="DV18">
        <v>2</v>
      </c>
      <c r="EF18">
        <v>100</v>
      </c>
      <c r="EH18">
        <v>2</v>
      </c>
      <c r="EI18">
        <v>1</v>
      </c>
      <c r="EJ18">
        <v>2</v>
      </c>
      <c r="EK18">
        <v>2</v>
      </c>
      <c r="EL18">
        <v>2</v>
      </c>
      <c r="EM18">
        <v>2</v>
      </c>
      <c r="EN18">
        <v>2</v>
      </c>
      <c r="EP18">
        <v>100</v>
      </c>
      <c r="EV18">
        <v>2</v>
      </c>
      <c r="EX18">
        <v>1</v>
      </c>
      <c r="EY18">
        <v>1</v>
      </c>
      <c r="EZ18">
        <v>2</v>
      </c>
      <c r="FA18">
        <v>2</v>
      </c>
      <c r="FB18">
        <v>2</v>
      </c>
      <c r="FC18">
        <v>2</v>
      </c>
      <c r="GL18">
        <v>2</v>
      </c>
      <c r="GM18">
        <v>1</v>
      </c>
      <c r="GN18">
        <v>2</v>
      </c>
      <c r="GO18">
        <v>2</v>
      </c>
      <c r="GP18">
        <v>2</v>
      </c>
      <c r="GQ18">
        <v>2</v>
      </c>
      <c r="GR18">
        <v>1</v>
      </c>
      <c r="GZ18">
        <v>100</v>
      </c>
      <c r="HA18">
        <v>1</v>
      </c>
      <c r="HB18">
        <v>2</v>
      </c>
      <c r="HC18">
        <v>2</v>
      </c>
      <c r="HD18">
        <v>2</v>
      </c>
      <c r="HE18">
        <v>2</v>
      </c>
      <c r="HF18">
        <v>2</v>
      </c>
      <c r="HG18">
        <v>2</v>
      </c>
      <c r="HH18">
        <v>2</v>
      </c>
      <c r="HI18">
        <v>100</v>
      </c>
      <c r="HQ18">
        <v>1</v>
      </c>
      <c r="IU18">
        <v>2</v>
      </c>
      <c r="IV18">
        <v>1</v>
      </c>
      <c r="IW18">
        <v>2</v>
      </c>
      <c r="IX18">
        <v>2</v>
      </c>
      <c r="IY18">
        <v>2</v>
      </c>
      <c r="IZ18">
        <v>2</v>
      </c>
      <c r="JA18">
        <v>2</v>
      </c>
      <c r="JB18">
        <v>2</v>
      </c>
      <c r="JD18">
        <v>2</v>
      </c>
      <c r="JF18">
        <v>2</v>
      </c>
      <c r="JH18">
        <v>1</v>
      </c>
      <c r="JI18">
        <v>1</v>
      </c>
      <c r="JS18">
        <v>1</v>
      </c>
      <c r="JV18">
        <v>2</v>
      </c>
      <c r="KF18">
        <v>2</v>
      </c>
      <c r="KW18">
        <v>2</v>
      </c>
      <c r="KX18">
        <v>2</v>
      </c>
      <c r="KY18">
        <v>2</v>
      </c>
      <c r="KZ18">
        <v>2</v>
      </c>
      <c r="LA18">
        <v>2</v>
      </c>
      <c r="LB18">
        <v>1</v>
      </c>
      <c r="LO18">
        <v>1</v>
      </c>
      <c r="LP18">
        <v>2</v>
      </c>
      <c r="LQ18">
        <v>2</v>
      </c>
      <c r="LR18">
        <v>2</v>
      </c>
      <c r="MA18">
        <v>2</v>
      </c>
      <c r="MB18">
        <v>2</v>
      </c>
      <c r="MJ18">
        <v>2</v>
      </c>
      <c r="MT18">
        <v>2</v>
      </c>
      <c r="MU18">
        <v>1</v>
      </c>
      <c r="MY18">
        <v>2</v>
      </c>
      <c r="MZ18">
        <v>1</v>
      </c>
      <c r="NA18">
        <v>1</v>
      </c>
      <c r="NB18">
        <v>1</v>
      </c>
      <c r="NC18">
        <v>2</v>
      </c>
      <c r="ND18">
        <v>2</v>
      </c>
      <c r="NE18">
        <v>2</v>
      </c>
      <c r="NF18">
        <v>2</v>
      </c>
      <c r="NG18">
        <v>2</v>
      </c>
      <c r="NH18">
        <v>2</v>
      </c>
      <c r="NI18">
        <v>1</v>
      </c>
      <c r="NJ18">
        <v>1</v>
      </c>
      <c r="NU18">
        <v>1</v>
      </c>
      <c r="NV18">
        <v>8</v>
      </c>
      <c r="NW18">
        <v>2</v>
      </c>
      <c r="NX18">
        <v>2</v>
      </c>
      <c r="NZ18">
        <v>1</v>
      </c>
      <c r="OA18">
        <v>8</v>
      </c>
      <c r="OB18">
        <v>2</v>
      </c>
      <c r="OC18">
        <v>4</v>
      </c>
      <c r="OD18">
        <v>2</v>
      </c>
      <c r="OE18">
        <v>2</v>
      </c>
      <c r="OF18">
        <v>0</v>
      </c>
      <c r="OG18">
        <v>0</v>
      </c>
      <c r="OH18">
        <v>2</v>
      </c>
      <c r="OJ18">
        <v>2</v>
      </c>
      <c r="OK18">
        <v>2</v>
      </c>
      <c r="OM18">
        <v>1</v>
      </c>
      <c r="ON18">
        <v>3</v>
      </c>
      <c r="OO18">
        <v>2</v>
      </c>
      <c r="OQ18">
        <v>1</v>
      </c>
      <c r="OR18">
        <v>1</v>
      </c>
      <c r="OS18">
        <v>1</v>
      </c>
      <c r="OT18">
        <v>100</v>
      </c>
      <c r="OU18">
        <v>4</v>
      </c>
      <c r="OW18">
        <v>0</v>
      </c>
      <c r="OX18">
        <v>5</v>
      </c>
      <c r="OY18">
        <v>1</v>
      </c>
      <c r="OZ18">
        <v>1</v>
      </c>
      <c r="PA18">
        <v>2</v>
      </c>
      <c r="PB18">
        <v>2</v>
      </c>
      <c r="PC18">
        <v>2</v>
      </c>
      <c r="PD18">
        <v>2</v>
      </c>
      <c r="PE18">
        <v>2</v>
      </c>
      <c r="PF18">
        <v>2</v>
      </c>
      <c r="PG18">
        <v>100</v>
      </c>
      <c r="PO18">
        <v>2</v>
      </c>
      <c r="PP18">
        <v>1</v>
      </c>
      <c r="PQ18">
        <v>2</v>
      </c>
      <c r="PR18">
        <v>2</v>
      </c>
      <c r="PS18">
        <v>2</v>
      </c>
      <c r="PT18">
        <v>2</v>
      </c>
      <c r="PU18">
        <v>2</v>
      </c>
      <c r="PV18">
        <v>1</v>
      </c>
      <c r="PW18">
        <v>2</v>
      </c>
      <c r="PX18">
        <v>2</v>
      </c>
      <c r="PY18">
        <v>2</v>
      </c>
      <c r="PZ18">
        <v>2</v>
      </c>
      <c r="QA18">
        <v>2</v>
      </c>
      <c r="QB18">
        <v>2</v>
      </c>
      <c r="QC18">
        <v>10</v>
      </c>
      <c r="QD18">
        <v>0</v>
      </c>
      <c r="QE18">
        <v>0</v>
      </c>
      <c r="QF18">
        <v>0</v>
      </c>
      <c r="QG18">
        <v>0</v>
      </c>
      <c r="QH18">
        <v>0</v>
      </c>
      <c r="QI18">
        <v>0</v>
      </c>
      <c r="QJ18">
        <v>0</v>
      </c>
      <c r="QK18">
        <v>0</v>
      </c>
      <c r="QL18">
        <v>0</v>
      </c>
      <c r="QM18">
        <v>0</v>
      </c>
      <c r="QN18">
        <v>0</v>
      </c>
      <c r="QO18">
        <v>0</v>
      </c>
      <c r="QP18">
        <v>1</v>
      </c>
      <c r="QQ18">
        <v>0</v>
      </c>
      <c r="QR18">
        <v>0</v>
      </c>
      <c r="QS18">
        <v>9</v>
      </c>
      <c r="QT18">
        <v>0</v>
      </c>
      <c r="QU18">
        <v>9</v>
      </c>
      <c r="QV18">
        <v>0</v>
      </c>
      <c r="QW18">
        <v>0</v>
      </c>
      <c r="QX18">
        <v>9</v>
      </c>
      <c r="QY18">
        <v>9</v>
      </c>
      <c r="QZ18">
        <v>9</v>
      </c>
      <c r="RA18">
        <v>9</v>
      </c>
      <c r="RB18">
        <v>9</v>
      </c>
      <c r="RC18">
        <v>9</v>
      </c>
      <c r="RD18">
        <v>9</v>
      </c>
      <c r="RE18">
        <v>9</v>
      </c>
      <c r="RF18">
        <v>9</v>
      </c>
      <c r="RG18">
        <v>9</v>
      </c>
      <c r="RH18">
        <v>9</v>
      </c>
      <c r="RI18">
        <v>9</v>
      </c>
      <c r="RJ18">
        <v>9</v>
      </c>
      <c r="RK18">
        <v>9</v>
      </c>
      <c r="RL18">
        <v>9</v>
      </c>
      <c r="RM18">
        <v>9</v>
      </c>
      <c r="RN18">
        <v>9</v>
      </c>
      <c r="RO18">
        <v>9</v>
      </c>
      <c r="RP18">
        <v>9</v>
      </c>
      <c r="RQ18">
        <v>9</v>
      </c>
      <c r="RR18">
        <v>9</v>
      </c>
      <c r="RS18">
        <v>9</v>
      </c>
      <c r="RT18">
        <v>9</v>
      </c>
      <c r="RU18">
        <v>9</v>
      </c>
      <c r="RV18">
        <v>9</v>
      </c>
      <c r="RW18">
        <v>9</v>
      </c>
      <c r="RX18">
        <v>9</v>
      </c>
      <c r="RY18">
        <v>0</v>
      </c>
      <c r="RZ18">
        <v>9</v>
      </c>
      <c r="SA18">
        <v>9</v>
      </c>
      <c r="SB18">
        <v>9</v>
      </c>
      <c r="SC18">
        <v>9</v>
      </c>
      <c r="SD18">
        <v>9</v>
      </c>
      <c r="SE18">
        <v>9</v>
      </c>
      <c r="SF18">
        <v>9</v>
      </c>
      <c r="SG18">
        <v>9</v>
      </c>
      <c r="SH18">
        <v>0</v>
      </c>
      <c r="SI18">
        <v>9</v>
      </c>
      <c r="SJ18">
        <v>0</v>
      </c>
      <c r="SK18">
        <v>0</v>
      </c>
      <c r="SL18">
        <v>0</v>
      </c>
      <c r="SM18">
        <v>0</v>
      </c>
      <c r="SN18">
        <v>0</v>
      </c>
      <c r="SO18">
        <v>9</v>
      </c>
      <c r="SP18">
        <v>9</v>
      </c>
      <c r="SQ18">
        <v>0</v>
      </c>
      <c r="SR18">
        <v>0</v>
      </c>
      <c r="SS18">
        <v>0</v>
      </c>
      <c r="ST18">
        <v>9</v>
      </c>
      <c r="SU18">
        <v>9</v>
      </c>
      <c r="SV18">
        <v>0</v>
      </c>
      <c r="SW18">
        <v>0</v>
      </c>
      <c r="SX18">
        <v>0</v>
      </c>
      <c r="SY18">
        <v>0</v>
      </c>
      <c r="SZ18">
        <v>0</v>
      </c>
      <c r="TA18">
        <v>0</v>
      </c>
      <c r="TB18">
        <v>0</v>
      </c>
      <c r="TC18">
        <v>0</v>
      </c>
      <c r="TD18">
        <v>0</v>
      </c>
      <c r="TE18">
        <v>0</v>
      </c>
      <c r="TF18">
        <v>0</v>
      </c>
      <c r="TG18">
        <v>0</v>
      </c>
      <c r="TH18">
        <v>0</v>
      </c>
      <c r="TI18">
        <v>0</v>
      </c>
      <c r="TJ18">
        <v>0</v>
      </c>
      <c r="TK18">
        <v>0</v>
      </c>
      <c r="TL18">
        <v>0</v>
      </c>
      <c r="TM18">
        <v>0</v>
      </c>
      <c r="TN18">
        <v>0</v>
      </c>
      <c r="TO18">
        <v>0</v>
      </c>
      <c r="TP18">
        <v>0</v>
      </c>
      <c r="TQ18">
        <v>0</v>
      </c>
      <c r="TR18">
        <v>0</v>
      </c>
      <c r="TS18">
        <v>0</v>
      </c>
      <c r="TT18">
        <v>0</v>
      </c>
      <c r="TU18">
        <v>0</v>
      </c>
      <c r="TV18">
        <v>0</v>
      </c>
      <c r="TW18">
        <v>9</v>
      </c>
      <c r="TX18">
        <v>9</v>
      </c>
      <c r="TY18">
        <v>9</v>
      </c>
      <c r="TZ18">
        <v>9</v>
      </c>
      <c r="UA18">
        <v>9</v>
      </c>
      <c r="UB18">
        <v>9</v>
      </c>
      <c r="UC18">
        <v>9</v>
      </c>
      <c r="UD18">
        <v>9</v>
      </c>
      <c r="UE18">
        <v>9</v>
      </c>
      <c r="UF18">
        <v>0</v>
      </c>
      <c r="UG18">
        <v>9</v>
      </c>
      <c r="UH18">
        <v>9</v>
      </c>
      <c r="UI18">
        <v>9</v>
      </c>
      <c r="UJ18">
        <v>9</v>
      </c>
      <c r="UK18">
        <v>9</v>
      </c>
      <c r="UL18">
        <v>9</v>
      </c>
      <c r="UM18">
        <v>9</v>
      </c>
      <c r="UN18">
        <v>9</v>
      </c>
      <c r="UO18">
        <v>9</v>
      </c>
      <c r="UP18">
        <v>0</v>
      </c>
      <c r="UQ18">
        <v>9</v>
      </c>
      <c r="UR18">
        <v>0</v>
      </c>
      <c r="US18">
        <v>0</v>
      </c>
      <c r="UT18">
        <v>0</v>
      </c>
      <c r="UU18">
        <v>0</v>
      </c>
      <c r="UV18">
        <v>0</v>
      </c>
      <c r="UW18">
        <v>0</v>
      </c>
      <c r="UX18">
        <v>0</v>
      </c>
      <c r="UY18">
        <v>9</v>
      </c>
      <c r="UZ18">
        <v>0</v>
      </c>
      <c r="VA18">
        <v>9</v>
      </c>
      <c r="VB18">
        <v>9</v>
      </c>
      <c r="VC18">
        <v>9</v>
      </c>
      <c r="VD18">
        <v>9</v>
      </c>
      <c r="VE18">
        <v>9</v>
      </c>
      <c r="VF18">
        <v>0</v>
      </c>
      <c r="VG18">
        <v>9</v>
      </c>
      <c r="VH18">
        <v>0</v>
      </c>
      <c r="VI18">
        <v>1</v>
      </c>
      <c r="VJ18">
        <v>1</v>
      </c>
      <c r="VK18">
        <v>1</v>
      </c>
      <c r="VL18">
        <v>1</v>
      </c>
      <c r="VM18">
        <v>1</v>
      </c>
      <c r="VN18">
        <v>9</v>
      </c>
      <c r="VO18">
        <v>9</v>
      </c>
      <c r="VP18">
        <v>9</v>
      </c>
      <c r="VQ18">
        <v>9</v>
      </c>
      <c r="VR18">
        <v>9</v>
      </c>
      <c r="VS18">
        <v>9</v>
      </c>
      <c r="VT18">
        <v>9</v>
      </c>
      <c r="VU18">
        <v>9</v>
      </c>
      <c r="VV18">
        <v>9</v>
      </c>
      <c r="VW18">
        <v>9</v>
      </c>
      <c r="VX18">
        <v>9</v>
      </c>
      <c r="VY18">
        <v>9</v>
      </c>
      <c r="VZ18">
        <v>9</v>
      </c>
      <c r="WA18">
        <v>9</v>
      </c>
      <c r="WB18">
        <v>9</v>
      </c>
      <c r="WC18">
        <v>9</v>
      </c>
      <c r="WD18">
        <v>9</v>
      </c>
      <c r="WE18">
        <v>9</v>
      </c>
      <c r="WF18">
        <v>9</v>
      </c>
      <c r="WG18">
        <v>9</v>
      </c>
      <c r="WH18">
        <v>9</v>
      </c>
      <c r="WI18">
        <v>9</v>
      </c>
      <c r="WJ18">
        <v>9</v>
      </c>
      <c r="WK18">
        <v>9</v>
      </c>
      <c r="WL18">
        <v>9</v>
      </c>
      <c r="WM18">
        <v>9</v>
      </c>
      <c r="WN18">
        <v>9</v>
      </c>
      <c r="WO18">
        <v>9</v>
      </c>
      <c r="WP18">
        <v>9</v>
      </c>
      <c r="WQ18">
        <v>9</v>
      </c>
      <c r="WR18">
        <v>9</v>
      </c>
      <c r="WS18">
        <v>1</v>
      </c>
      <c r="WT18">
        <v>1</v>
      </c>
      <c r="WU18">
        <v>1</v>
      </c>
      <c r="WV18">
        <v>1</v>
      </c>
      <c r="WW18">
        <v>1</v>
      </c>
      <c r="WX18">
        <v>1</v>
      </c>
      <c r="WY18">
        <v>0</v>
      </c>
      <c r="WZ18">
        <v>9</v>
      </c>
      <c r="XA18">
        <v>9</v>
      </c>
      <c r="XB18">
        <v>9</v>
      </c>
      <c r="XC18">
        <v>9</v>
      </c>
      <c r="XD18">
        <v>9</v>
      </c>
      <c r="XE18">
        <v>9</v>
      </c>
      <c r="XF18">
        <v>9</v>
      </c>
      <c r="XG18">
        <v>0</v>
      </c>
      <c r="XH18">
        <v>0</v>
      </c>
      <c r="XI18">
        <v>0</v>
      </c>
      <c r="XJ18">
        <v>0</v>
      </c>
      <c r="XK18">
        <v>0</v>
      </c>
      <c r="XL18">
        <v>0</v>
      </c>
      <c r="XM18">
        <v>0</v>
      </c>
      <c r="XN18">
        <v>0</v>
      </c>
      <c r="XO18">
        <v>0</v>
      </c>
      <c r="XP18">
        <v>0</v>
      </c>
      <c r="XQ18">
        <v>9</v>
      </c>
      <c r="XR18">
        <v>9</v>
      </c>
      <c r="XS18">
        <v>9</v>
      </c>
      <c r="XT18">
        <v>9</v>
      </c>
      <c r="XU18">
        <v>9</v>
      </c>
      <c r="XV18">
        <v>9</v>
      </c>
      <c r="XW18">
        <v>9</v>
      </c>
      <c r="XX18">
        <v>0</v>
      </c>
      <c r="XY18">
        <v>9</v>
      </c>
      <c r="XZ18">
        <v>9</v>
      </c>
      <c r="YA18">
        <v>9</v>
      </c>
      <c r="YB18">
        <v>9</v>
      </c>
      <c r="YC18">
        <v>9</v>
      </c>
      <c r="YD18">
        <v>9</v>
      </c>
      <c r="YE18">
        <v>9</v>
      </c>
      <c r="YF18">
        <v>9</v>
      </c>
      <c r="YG18">
        <v>9</v>
      </c>
      <c r="YH18">
        <v>9</v>
      </c>
      <c r="YI18">
        <v>9</v>
      </c>
      <c r="YJ18">
        <v>9</v>
      </c>
      <c r="YK18">
        <v>9</v>
      </c>
      <c r="YL18">
        <v>9</v>
      </c>
      <c r="YM18">
        <v>9</v>
      </c>
      <c r="YN18">
        <v>9</v>
      </c>
      <c r="YO18">
        <v>9</v>
      </c>
      <c r="YP18">
        <v>9</v>
      </c>
      <c r="YQ18">
        <v>9</v>
      </c>
      <c r="YR18">
        <v>9</v>
      </c>
      <c r="YS18">
        <v>9</v>
      </c>
      <c r="YT18">
        <v>9</v>
      </c>
      <c r="YU18">
        <v>9</v>
      </c>
      <c r="YV18">
        <v>9</v>
      </c>
      <c r="YW18">
        <v>9</v>
      </c>
      <c r="YX18">
        <v>9</v>
      </c>
      <c r="YY18">
        <v>9</v>
      </c>
      <c r="YZ18">
        <v>9</v>
      </c>
      <c r="ZA18">
        <v>9</v>
      </c>
      <c r="ZB18">
        <v>1</v>
      </c>
      <c r="ZC18">
        <v>1</v>
      </c>
      <c r="ZD18">
        <v>1</v>
      </c>
      <c r="ZE18">
        <v>1</v>
      </c>
      <c r="ZF18">
        <v>1</v>
      </c>
      <c r="ZG18">
        <v>1</v>
      </c>
      <c r="ZH18">
        <v>0</v>
      </c>
      <c r="ZI18">
        <v>0</v>
      </c>
      <c r="ZJ18">
        <v>9</v>
      </c>
      <c r="ZK18">
        <v>0</v>
      </c>
      <c r="ZL18">
        <v>9</v>
      </c>
      <c r="ZM18">
        <v>0</v>
      </c>
      <c r="ZN18">
        <v>9</v>
      </c>
      <c r="ZO18">
        <v>0</v>
      </c>
      <c r="ZP18">
        <v>0</v>
      </c>
      <c r="ZQ18">
        <v>9</v>
      </c>
      <c r="ZR18">
        <v>9</v>
      </c>
      <c r="ZS18">
        <v>9</v>
      </c>
      <c r="ZT18">
        <v>9</v>
      </c>
      <c r="ZU18">
        <v>9</v>
      </c>
      <c r="ZV18">
        <v>9</v>
      </c>
      <c r="ZW18">
        <v>9</v>
      </c>
      <c r="ZX18">
        <v>9</v>
      </c>
      <c r="ZY18">
        <v>9</v>
      </c>
      <c r="ZZ18">
        <v>0</v>
      </c>
      <c r="AAA18">
        <v>9</v>
      </c>
      <c r="AAB18">
        <v>9</v>
      </c>
      <c r="AAC18">
        <v>0</v>
      </c>
      <c r="AAD18">
        <v>9</v>
      </c>
      <c r="AAE18">
        <v>9</v>
      </c>
      <c r="AAF18">
        <v>9</v>
      </c>
      <c r="AAG18">
        <v>9</v>
      </c>
      <c r="AAH18">
        <v>9</v>
      </c>
      <c r="AAI18">
        <v>9</v>
      </c>
      <c r="AAJ18">
        <v>9</v>
      </c>
      <c r="AAK18">
        <v>9</v>
      </c>
      <c r="AAL18">
        <v>9</v>
      </c>
      <c r="AAM18">
        <v>0</v>
      </c>
      <c r="AAN18">
        <v>9</v>
      </c>
      <c r="AAO18">
        <v>9</v>
      </c>
      <c r="AAP18">
        <v>9</v>
      </c>
      <c r="AAQ18">
        <v>9</v>
      </c>
      <c r="AAR18">
        <v>9</v>
      </c>
      <c r="AAS18">
        <v>9</v>
      </c>
      <c r="AAT18">
        <v>9</v>
      </c>
      <c r="AAU18">
        <v>9</v>
      </c>
      <c r="AAV18">
        <v>9</v>
      </c>
      <c r="AAW18">
        <v>9</v>
      </c>
      <c r="AAX18">
        <v>9</v>
      </c>
      <c r="AAY18">
        <v>9</v>
      </c>
      <c r="AAZ18">
        <v>9</v>
      </c>
      <c r="ABA18">
        <v>9</v>
      </c>
      <c r="ABB18">
        <v>9</v>
      </c>
      <c r="ABC18">
        <v>9</v>
      </c>
      <c r="ABD18">
        <v>0</v>
      </c>
      <c r="ABE18">
        <v>0</v>
      </c>
      <c r="ABF18">
        <v>0</v>
      </c>
      <c r="ABG18">
        <v>0</v>
      </c>
      <c r="ABH18">
        <v>0</v>
      </c>
      <c r="ABI18">
        <v>0</v>
      </c>
      <c r="ABJ18">
        <v>9</v>
      </c>
      <c r="ABK18">
        <v>9</v>
      </c>
      <c r="ABL18">
        <v>9</v>
      </c>
      <c r="ABM18">
        <v>9</v>
      </c>
      <c r="ABN18">
        <v>9</v>
      </c>
      <c r="ABO18">
        <v>9</v>
      </c>
      <c r="ABP18">
        <v>9</v>
      </c>
      <c r="ABQ18">
        <v>0</v>
      </c>
      <c r="ABR18">
        <v>9</v>
      </c>
      <c r="ABS18">
        <v>9</v>
      </c>
      <c r="ABT18">
        <v>9</v>
      </c>
      <c r="ABU18">
        <v>9</v>
      </c>
      <c r="ABV18">
        <v>9</v>
      </c>
      <c r="ABW18">
        <v>9</v>
      </c>
      <c r="ABX18">
        <v>9</v>
      </c>
      <c r="ABY18">
        <v>0</v>
      </c>
      <c r="ABZ18">
        <v>9</v>
      </c>
      <c r="ACA18">
        <v>9</v>
      </c>
      <c r="ACB18">
        <v>9</v>
      </c>
      <c r="ACC18">
        <v>9</v>
      </c>
      <c r="ACD18">
        <v>9</v>
      </c>
      <c r="ACE18">
        <v>9</v>
      </c>
      <c r="ACF18">
        <v>9</v>
      </c>
      <c r="ACG18">
        <v>9</v>
      </c>
      <c r="ACH18">
        <v>9</v>
      </c>
      <c r="ACI18">
        <v>0</v>
      </c>
      <c r="ACJ18">
        <v>0</v>
      </c>
      <c r="ACK18">
        <v>9</v>
      </c>
      <c r="ACL18">
        <v>9</v>
      </c>
      <c r="ACM18">
        <v>9</v>
      </c>
      <c r="ACN18">
        <v>0</v>
      </c>
      <c r="ACO18">
        <v>0</v>
      </c>
      <c r="ACP18">
        <v>0</v>
      </c>
      <c r="ACQ18">
        <v>0</v>
      </c>
      <c r="ACR18">
        <v>0</v>
      </c>
      <c r="ACS18">
        <v>0</v>
      </c>
      <c r="ACT18">
        <v>0</v>
      </c>
      <c r="ACU18">
        <v>0</v>
      </c>
      <c r="ACV18">
        <v>0</v>
      </c>
      <c r="ACW18">
        <v>0</v>
      </c>
      <c r="ACX18">
        <v>0</v>
      </c>
      <c r="ACY18">
        <v>0</v>
      </c>
      <c r="ACZ18">
        <v>9</v>
      </c>
      <c r="ADA18">
        <v>9</v>
      </c>
      <c r="ADB18">
        <v>9</v>
      </c>
      <c r="ADC18">
        <v>9</v>
      </c>
      <c r="ADD18">
        <v>9</v>
      </c>
      <c r="ADE18">
        <v>9</v>
      </c>
      <c r="ADF18">
        <v>9</v>
      </c>
      <c r="ADG18">
        <v>9</v>
      </c>
      <c r="ADH18">
        <v>9</v>
      </c>
      <c r="ADI18">
        <v>9</v>
      </c>
      <c r="ADJ18">
        <v>0</v>
      </c>
      <c r="ADK18">
        <v>0</v>
      </c>
      <c r="ADL18">
        <v>0</v>
      </c>
      <c r="ADM18">
        <v>0</v>
      </c>
      <c r="ADN18">
        <v>9</v>
      </c>
      <c r="ADO18">
        <v>0</v>
      </c>
      <c r="ADP18">
        <v>0</v>
      </c>
      <c r="ADQ18">
        <v>0</v>
      </c>
      <c r="ADR18">
        <v>0</v>
      </c>
      <c r="ADS18">
        <v>0</v>
      </c>
      <c r="ADT18">
        <v>0</v>
      </c>
      <c r="ADU18">
        <v>0</v>
      </c>
      <c r="ADV18">
        <v>0</v>
      </c>
      <c r="ADW18">
        <v>0</v>
      </c>
      <c r="ADX18">
        <v>9</v>
      </c>
      <c r="ADY18">
        <v>0</v>
      </c>
      <c r="ADZ18">
        <v>0</v>
      </c>
      <c r="AEA18">
        <v>9</v>
      </c>
      <c r="AEB18">
        <v>0</v>
      </c>
      <c r="AEC18">
        <v>0</v>
      </c>
      <c r="AED18">
        <v>0</v>
      </c>
      <c r="AEE18">
        <v>9</v>
      </c>
      <c r="AEF18">
        <v>0</v>
      </c>
      <c r="AEG18">
        <v>0</v>
      </c>
      <c r="AEH18">
        <v>0</v>
      </c>
      <c r="AEI18">
        <v>0</v>
      </c>
      <c r="AEJ18">
        <v>0</v>
      </c>
      <c r="AEK18">
        <v>9</v>
      </c>
      <c r="AEL18">
        <v>0</v>
      </c>
      <c r="AEM18">
        <v>0</v>
      </c>
      <c r="AEN18">
        <v>0</v>
      </c>
      <c r="AEO18">
        <v>0</v>
      </c>
      <c r="AEP18">
        <v>0</v>
      </c>
      <c r="AEQ18">
        <v>0</v>
      </c>
      <c r="AER18">
        <v>0</v>
      </c>
      <c r="AES18">
        <v>0</v>
      </c>
      <c r="AET18">
        <v>0</v>
      </c>
      <c r="AEU18">
        <v>0</v>
      </c>
      <c r="AEV18">
        <v>0</v>
      </c>
      <c r="AEW18">
        <v>9</v>
      </c>
      <c r="AEX18">
        <v>9</v>
      </c>
      <c r="AEY18">
        <v>9</v>
      </c>
      <c r="AEZ18">
        <v>9</v>
      </c>
      <c r="AFA18">
        <v>9</v>
      </c>
      <c r="AFB18">
        <v>9</v>
      </c>
      <c r="AFC18">
        <v>9</v>
      </c>
      <c r="AFD18">
        <v>0</v>
      </c>
      <c r="AFE18">
        <v>0</v>
      </c>
      <c r="AFF18">
        <v>0</v>
      </c>
      <c r="AFG18">
        <v>0</v>
      </c>
      <c r="AFH18">
        <v>0</v>
      </c>
      <c r="AFI18">
        <v>0</v>
      </c>
      <c r="AFJ18">
        <v>0</v>
      </c>
      <c r="AFK18">
        <v>0</v>
      </c>
      <c r="AFL18">
        <v>0</v>
      </c>
      <c r="AFM18">
        <v>0</v>
      </c>
      <c r="AFN18">
        <v>0</v>
      </c>
      <c r="AFO18">
        <v>0</v>
      </c>
      <c r="AFP18">
        <v>0</v>
      </c>
      <c r="AFQ18">
        <v>0</v>
      </c>
      <c r="AFR18">
        <v>0</v>
      </c>
      <c r="AFS18">
        <v>1117.7421222999999</v>
      </c>
      <c r="AFT18">
        <v>1117.7421222999999</v>
      </c>
      <c r="AFU18">
        <v>1117.7421222999999</v>
      </c>
      <c r="AFV18">
        <v>1117.7421222999999</v>
      </c>
      <c r="AFW18">
        <v>1117.7421222999999</v>
      </c>
      <c r="AFX18">
        <v>1117.7421222999999</v>
      </c>
      <c r="AFY18">
        <v>1117.7421222999999</v>
      </c>
      <c r="AFZ18">
        <v>1117.7421222999999</v>
      </c>
      <c r="AGA18">
        <v>1117.7421222999999</v>
      </c>
      <c r="AGB18">
        <v>1117.7421222999999</v>
      </c>
      <c r="AGC18">
        <v>1117.7421222999999</v>
      </c>
      <c r="AGD18">
        <v>1117.7421222999999</v>
      </c>
      <c r="AGE18">
        <v>1117.7421222999999</v>
      </c>
      <c r="AGF18">
        <v>1117.7421222999999</v>
      </c>
      <c r="AGG18">
        <v>1117.7421222999999</v>
      </c>
      <c r="AGH18">
        <v>1117.7421222999999</v>
      </c>
      <c r="AGI18">
        <v>1117.7421222999999</v>
      </c>
      <c r="AGJ18">
        <v>1117.7421222999999</v>
      </c>
      <c r="AGK18">
        <v>1117.7421222999999</v>
      </c>
      <c r="AGL18">
        <v>1117.7421222999999</v>
      </c>
      <c r="AGM18">
        <v>1117.7421222999999</v>
      </c>
      <c r="AGN18">
        <v>1117.7421222999999</v>
      </c>
      <c r="AGO18">
        <v>1117.7421222999999</v>
      </c>
      <c r="AGP18">
        <v>1117.7421222999999</v>
      </c>
      <c r="AGQ18">
        <v>1117.7421222999999</v>
      </c>
      <c r="AGR18">
        <v>1117.7421222999999</v>
      </c>
      <c r="AGS18">
        <v>1117.7421222999999</v>
      </c>
      <c r="AGT18">
        <v>1115.8446679000001</v>
      </c>
      <c r="AGU18">
        <v>1118.6488523</v>
      </c>
      <c r="AGV18">
        <v>1117.7421222999999</v>
      </c>
      <c r="AGW18">
        <v>1117.7421222999999</v>
      </c>
      <c r="AGX18">
        <v>1118.8364442</v>
      </c>
      <c r="AGY18">
        <v>1117.2141882999999</v>
      </c>
      <c r="AGZ18">
        <v>1117.7421222999999</v>
      </c>
      <c r="AHA18">
        <v>1117.7421222999999</v>
      </c>
      <c r="AHB18">
        <v>1117.7421222999999</v>
      </c>
      <c r="AHC18">
        <v>1117.7421222999999</v>
      </c>
      <c r="AHD18">
        <v>1116.1337985</v>
      </c>
      <c r="AHE18">
        <v>1124.661116</v>
      </c>
      <c r="AHF18">
        <v>1112.4312683000001</v>
      </c>
      <c r="AHG18">
        <v>1665.9183696</v>
      </c>
      <c r="AHH18">
        <v>0</v>
      </c>
      <c r="AHI18">
        <v>1110.7960992000001</v>
      </c>
      <c r="AHJ18">
        <v>1124.6248505999999</v>
      </c>
      <c r="AHK18">
        <v>1114.4718103</v>
      </c>
      <c r="AHL18">
        <v>1122.1444968000001</v>
      </c>
      <c r="AHM18">
        <v>1099.9516051000001</v>
      </c>
      <c r="AHN18">
        <v>1129.6334695999999</v>
      </c>
      <c r="AHO18">
        <v>1104.6304196000001</v>
      </c>
      <c r="AHP18">
        <v>1122.0165480999999</v>
      </c>
      <c r="AHQ18">
        <v>1117.7421222999999</v>
      </c>
      <c r="AHR18">
        <v>1117.7421222999999</v>
      </c>
      <c r="AHS18">
        <v>1117.7421222999999</v>
      </c>
      <c r="AHT18">
        <v>1117.7421222999999</v>
      </c>
      <c r="AHU18">
        <v>1119.1093538</v>
      </c>
      <c r="AHV18">
        <v>1115.6953907</v>
      </c>
      <c r="AHW18">
        <v>1119.3797122000001</v>
      </c>
      <c r="AHX18">
        <v>1118.9912967</v>
      </c>
      <c r="AHY18">
        <v>1114.6057028</v>
      </c>
      <c r="AHZ18">
        <v>1124.2414764</v>
      </c>
      <c r="AIA18">
        <v>1118.1267679</v>
      </c>
      <c r="AIB18">
        <v>1116.3003513000001</v>
      </c>
      <c r="AIC18">
        <v>1114.6582182</v>
      </c>
      <c r="AID18">
        <v>1124.1622817</v>
      </c>
      <c r="AIE18">
        <v>1117.7421222999999</v>
      </c>
      <c r="AIF18">
        <v>1117.7421222999999</v>
      </c>
      <c r="AIG18">
        <v>1117.7421222999999</v>
      </c>
      <c r="AIH18">
        <v>1117.7421222999999</v>
      </c>
      <c r="AII18">
        <v>1117.7421222999999</v>
      </c>
      <c r="AIJ18">
        <v>1117.7421222999999</v>
      </c>
      <c r="AIK18">
        <v>1117.7421222999999</v>
      </c>
      <c r="AIL18">
        <v>1117.7421222999999</v>
      </c>
      <c r="AIM18">
        <v>1117.7421222999999</v>
      </c>
      <c r="AIN18">
        <v>1117.7421222999999</v>
      </c>
      <c r="AIO18">
        <v>1117.7421222999999</v>
      </c>
      <c r="AIP18">
        <v>1117.7421222999999</v>
      </c>
      <c r="AIQ18">
        <v>1117.7421222999999</v>
      </c>
      <c r="AIR18">
        <v>1117.7421222999999</v>
      </c>
      <c r="AIS18">
        <v>1117.7421222999999</v>
      </c>
      <c r="AIT18">
        <v>1117.7421222999999</v>
      </c>
      <c r="AIU18">
        <v>1117.7421222999999</v>
      </c>
      <c r="AIV18">
        <v>1117.7421222999999</v>
      </c>
      <c r="AIW18">
        <v>1117.7421222999999</v>
      </c>
      <c r="AIX18">
        <v>1117.7421222999999</v>
      </c>
      <c r="AIY18">
        <v>1117.7421222999999</v>
      </c>
      <c r="AIZ18">
        <v>1117.7421222999999</v>
      </c>
      <c r="AJA18">
        <v>1117.7421222999999</v>
      </c>
      <c r="AJB18">
        <v>1117.7421222999999</v>
      </c>
      <c r="AJC18">
        <v>1117.7421222999999</v>
      </c>
      <c r="AJD18">
        <v>1117.7421222999999</v>
      </c>
      <c r="AJE18">
        <v>1115.8676760999999</v>
      </c>
      <c r="AJF18">
        <v>1117.7421222999999</v>
      </c>
      <c r="AJG18">
        <v>1117.7421222999999</v>
      </c>
      <c r="AJH18">
        <v>1117.7421222999999</v>
      </c>
      <c r="AJI18">
        <v>1117.7421222999999</v>
      </c>
      <c r="AJJ18">
        <v>1117.7421222999999</v>
      </c>
      <c r="AJK18">
        <v>1117.7421222999999</v>
      </c>
      <c r="AJL18">
        <v>1117.7421222999999</v>
      </c>
      <c r="AJM18">
        <v>1117.7421222999999</v>
      </c>
      <c r="AJN18">
        <v>1117.7421222999999</v>
      </c>
      <c r="AJO18">
        <v>1117.7421222999999</v>
      </c>
      <c r="AJP18">
        <v>1117.7421222999999</v>
      </c>
      <c r="AJQ18">
        <v>1115.7441635</v>
      </c>
      <c r="AJR18">
        <v>1117.7421222999999</v>
      </c>
      <c r="AJS18">
        <v>1117.7421222999999</v>
      </c>
      <c r="AJT18">
        <v>1117.7421222999999</v>
      </c>
      <c r="AJU18">
        <v>1117.7421222999999</v>
      </c>
      <c r="AJV18">
        <v>1117.7421222999999</v>
      </c>
      <c r="AJW18">
        <v>1117.7421222999999</v>
      </c>
      <c r="AJX18">
        <v>1117.7421222999999</v>
      </c>
      <c r="AJY18">
        <v>1117.7421222999999</v>
      </c>
      <c r="AJZ18">
        <v>1117.7421222999999</v>
      </c>
      <c r="AKA18">
        <v>1117.7421222999999</v>
      </c>
      <c r="AKB18">
        <v>1117.7421222999999</v>
      </c>
      <c r="AKC18">
        <v>1117.7421222999999</v>
      </c>
      <c r="AKD18">
        <v>1117.7421222999999</v>
      </c>
      <c r="AKE18">
        <v>1117.7421222999999</v>
      </c>
      <c r="AKF18">
        <v>1117.7421222999999</v>
      </c>
      <c r="AKG18">
        <v>1117.7421222999999</v>
      </c>
      <c r="AKH18">
        <v>1117.7421222999999</v>
      </c>
      <c r="AKI18">
        <v>1117.7421222999999</v>
      </c>
      <c r="AKJ18">
        <v>1117.7421222999999</v>
      </c>
      <c r="AKK18">
        <v>1117.7421222999999</v>
      </c>
      <c r="AKL18">
        <v>1117.7421222999999</v>
      </c>
      <c r="AKM18">
        <v>1117.7421222999999</v>
      </c>
      <c r="AKN18">
        <v>1117.7421222999999</v>
      </c>
      <c r="AKO18">
        <v>1117.7421222999999</v>
      </c>
      <c r="AKP18">
        <v>1117.7421222999999</v>
      </c>
      <c r="AKQ18">
        <v>1117.7421222999999</v>
      </c>
      <c r="AKR18">
        <v>1117.7421222999999</v>
      </c>
      <c r="AKS18">
        <v>1117.7421222999999</v>
      </c>
      <c r="AKT18">
        <v>1117.7421222999999</v>
      </c>
      <c r="AKU18">
        <v>1117.7421222999999</v>
      </c>
      <c r="AKV18">
        <v>1117.7421222999999</v>
      </c>
      <c r="AKW18">
        <v>1117.7421222999999</v>
      </c>
      <c r="AKX18">
        <v>1117.7421222999999</v>
      </c>
      <c r="AKY18">
        <v>1117.7421222999999</v>
      </c>
      <c r="AKZ18">
        <v>1117.7421222999999</v>
      </c>
      <c r="ALA18">
        <v>1117.7421222999999</v>
      </c>
      <c r="ALB18">
        <v>1117.7421222999999</v>
      </c>
      <c r="ALC18">
        <v>1117.7421222999999</v>
      </c>
      <c r="ALD18">
        <v>1117.7421222999999</v>
      </c>
      <c r="ALE18">
        <v>1117.7421222999999</v>
      </c>
      <c r="ALF18">
        <v>1117.7421222999999</v>
      </c>
      <c r="ALG18">
        <v>1117.7421222999999</v>
      </c>
      <c r="ALH18">
        <v>1117.7421222999999</v>
      </c>
      <c r="ALI18">
        <v>1117.7421222999999</v>
      </c>
      <c r="ALJ18">
        <v>1117.7421222999999</v>
      </c>
      <c r="ALK18">
        <v>1117.7421222999999</v>
      </c>
      <c r="ALL18">
        <v>1117.7421222999999</v>
      </c>
      <c r="ALM18">
        <v>1117.7421222999999</v>
      </c>
      <c r="ALN18">
        <v>1117.7421222999999</v>
      </c>
      <c r="ALO18">
        <v>1117.7421222999999</v>
      </c>
      <c r="ALP18">
        <v>1117.7421222999999</v>
      </c>
      <c r="ALQ18">
        <v>1117.7421222999999</v>
      </c>
      <c r="ALR18">
        <v>1117.7421222999999</v>
      </c>
      <c r="ALS18">
        <v>1117.7421222999999</v>
      </c>
      <c r="ALT18">
        <v>1117.7421222999999</v>
      </c>
      <c r="ALU18">
        <v>1117.7421222999999</v>
      </c>
      <c r="ALV18">
        <v>1117.7421222999999</v>
      </c>
      <c r="ALW18">
        <v>1117.7421222999999</v>
      </c>
      <c r="ALX18">
        <v>1117.7421222999999</v>
      </c>
      <c r="ALY18">
        <v>1117.7421222999999</v>
      </c>
      <c r="ALZ18">
        <v>1117.7421222999999</v>
      </c>
      <c r="AMA18">
        <v>1117.7421222999999</v>
      </c>
      <c r="AMB18">
        <v>1117.7421222999999</v>
      </c>
      <c r="AMC18">
        <v>1117.7421222999999</v>
      </c>
      <c r="AMD18">
        <v>1117.7421222999999</v>
      </c>
      <c r="AME18">
        <v>1117.7421222999999</v>
      </c>
      <c r="AMF18">
        <v>1117.7421222999999</v>
      </c>
      <c r="AMG18">
        <v>1117.7421222999999</v>
      </c>
      <c r="AMH18">
        <v>1117.7421222999999</v>
      </c>
      <c r="AMI18">
        <v>1117.7421222999999</v>
      </c>
      <c r="AMJ18">
        <v>1117.7421222999999</v>
      </c>
      <c r="AMK18">
        <v>1117.7421222999999</v>
      </c>
      <c r="AML18">
        <v>1117.7421222999999</v>
      </c>
      <c r="AMM18">
        <v>1117.7421222999999</v>
      </c>
      <c r="AMN18">
        <v>1117.7421222999999</v>
      </c>
      <c r="AMO18">
        <v>1117.7421222999999</v>
      </c>
      <c r="AMP18">
        <v>1117.7421222999999</v>
      </c>
      <c r="AMQ18">
        <v>1117.7421222999999</v>
      </c>
      <c r="AMR18">
        <v>1117.7421222999999</v>
      </c>
      <c r="AMS18">
        <v>1117.7421222999999</v>
      </c>
      <c r="AMT18">
        <v>1117.7421222999999</v>
      </c>
      <c r="AMU18">
        <v>1117.7421222999999</v>
      </c>
      <c r="AMV18">
        <v>1117.7421222999999</v>
      </c>
      <c r="AMW18">
        <v>1117.7421222999999</v>
      </c>
      <c r="AMX18">
        <v>1117.7421222999999</v>
      </c>
      <c r="AMY18">
        <v>1117.7421222999999</v>
      </c>
      <c r="AMZ18">
        <v>1117.7421222999999</v>
      </c>
      <c r="ANA18">
        <v>1117.7421222999999</v>
      </c>
      <c r="ANB18">
        <v>1117.7421222999999</v>
      </c>
      <c r="ANC18">
        <v>1117.7421222999999</v>
      </c>
      <c r="AND18">
        <v>1117.7421222999999</v>
      </c>
      <c r="ANE18">
        <v>1117.7421222999999</v>
      </c>
      <c r="ANF18">
        <v>1117.7421222999999</v>
      </c>
      <c r="ANG18">
        <v>1117.7421222999999</v>
      </c>
      <c r="ANH18">
        <v>1117.7421222999999</v>
      </c>
      <c r="ANI18">
        <v>3797</v>
      </c>
      <c r="ANJ18">
        <v>1609</v>
      </c>
      <c r="ANK18">
        <v>1</v>
      </c>
      <c r="ANL18">
        <v>381049</v>
      </c>
      <c r="ANM18">
        <v>14862</v>
      </c>
      <c r="ANN18">
        <v>111679</v>
      </c>
      <c r="ANO18">
        <v>381049</v>
      </c>
      <c r="ANP18">
        <v>14862</v>
      </c>
      <c r="ANW18">
        <v>2</v>
      </c>
      <c r="AOH18">
        <v>0</v>
      </c>
      <c r="AOI18">
        <v>0</v>
      </c>
      <c r="AOJ18">
        <v>0</v>
      </c>
      <c r="AOK18">
        <v>0</v>
      </c>
      <c r="AOL18">
        <v>9</v>
      </c>
      <c r="AOM18">
        <v>9</v>
      </c>
      <c r="AON18">
        <v>9</v>
      </c>
      <c r="AOO18">
        <v>9</v>
      </c>
      <c r="AOP18">
        <v>9</v>
      </c>
      <c r="AOQ18">
        <v>9</v>
      </c>
      <c r="AOR18">
        <v>34514</v>
      </c>
      <c r="AOS18">
        <v>81050</v>
      </c>
      <c r="AOT18">
        <v>15132</v>
      </c>
      <c r="AOU18">
        <v>729</v>
      </c>
      <c r="AOV18">
        <v>71044</v>
      </c>
      <c r="AOW18">
        <v>0</v>
      </c>
      <c r="AOX18">
        <v>4300</v>
      </c>
      <c r="AOY18">
        <v>27438</v>
      </c>
      <c r="AOZ18">
        <v>30905</v>
      </c>
      <c r="APA18">
        <v>115937</v>
      </c>
      <c r="APB18">
        <v>34514</v>
      </c>
      <c r="APC18">
        <v>81050</v>
      </c>
      <c r="APD18">
        <v>15132</v>
      </c>
      <c r="APE18">
        <v>729</v>
      </c>
      <c r="APF18">
        <v>71044</v>
      </c>
      <c r="APG18">
        <v>0</v>
      </c>
      <c r="APH18">
        <v>4300</v>
      </c>
      <c r="API18">
        <v>27438</v>
      </c>
      <c r="APJ18">
        <v>30905</v>
      </c>
      <c r="APK18">
        <v>115937</v>
      </c>
      <c r="AQA18">
        <v>2</v>
      </c>
    </row>
    <row r="19" spans="1:1119" x14ac:dyDescent="0.25">
      <c r="A19">
        <v>4008</v>
      </c>
      <c r="B19">
        <v>2</v>
      </c>
      <c r="C19">
        <v>3</v>
      </c>
      <c r="D19">
        <v>4</v>
      </c>
      <c r="E19">
        <v>1</v>
      </c>
      <c r="F19">
        <v>395000</v>
      </c>
      <c r="G19">
        <v>8</v>
      </c>
      <c r="H19">
        <v>2</v>
      </c>
      <c r="I19">
        <v>1</v>
      </c>
      <c r="J19">
        <v>2</v>
      </c>
      <c r="K19">
        <v>1</v>
      </c>
      <c r="L19">
        <v>6</v>
      </c>
      <c r="M19">
        <v>5</v>
      </c>
      <c r="N19">
        <v>1</v>
      </c>
      <c r="P19">
        <v>6</v>
      </c>
      <c r="Q19">
        <v>1</v>
      </c>
      <c r="R19">
        <v>14</v>
      </c>
      <c r="S19">
        <v>2</v>
      </c>
      <c r="T19">
        <v>1</v>
      </c>
      <c r="U19">
        <v>6</v>
      </c>
      <c r="V19">
        <v>2</v>
      </c>
      <c r="X19">
        <v>1995</v>
      </c>
      <c r="Y19">
        <v>7</v>
      </c>
      <c r="AA19">
        <v>1</v>
      </c>
      <c r="AB19">
        <v>2</v>
      </c>
      <c r="AC19">
        <v>2</v>
      </c>
      <c r="AD19">
        <v>1</v>
      </c>
      <c r="AE19">
        <v>1</v>
      </c>
      <c r="AF19">
        <v>2</v>
      </c>
      <c r="AG19">
        <v>2</v>
      </c>
      <c r="AH19">
        <v>2</v>
      </c>
      <c r="AI19">
        <v>1</v>
      </c>
      <c r="AJ19">
        <v>1</v>
      </c>
      <c r="AK19">
        <v>1</v>
      </c>
      <c r="AL19">
        <v>2</v>
      </c>
      <c r="AM19">
        <v>2</v>
      </c>
      <c r="AN19">
        <v>2</v>
      </c>
      <c r="AO19">
        <v>2</v>
      </c>
      <c r="AP19">
        <v>2</v>
      </c>
      <c r="AQ19">
        <v>1</v>
      </c>
      <c r="AX19">
        <v>8</v>
      </c>
      <c r="BL19">
        <v>1</v>
      </c>
      <c r="BM19">
        <v>2</v>
      </c>
      <c r="BN19">
        <v>8</v>
      </c>
      <c r="BP19">
        <v>1</v>
      </c>
      <c r="BQ19">
        <v>1</v>
      </c>
      <c r="BR19">
        <v>2</v>
      </c>
      <c r="BS19">
        <v>1</v>
      </c>
      <c r="BT19">
        <v>1</v>
      </c>
      <c r="BU19">
        <v>2</v>
      </c>
      <c r="BV19">
        <v>2</v>
      </c>
      <c r="BX19">
        <v>5</v>
      </c>
      <c r="BY19">
        <v>1</v>
      </c>
      <c r="BZ19">
        <v>2</v>
      </c>
      <c r="CA19">
        <v>1</v>
      </c>
      <c r="CB19">
        <v>1</v>
      </c>
      <c r="CC19">
        <v>1</v>
      </c>
      <c r="CG19">
        <v>12</v>
      </c>
      <c r="CJ19">
        <v>2</v>
      </c>
      <c r="CK19">
        <v>1</v>
      </c>
      <c r="CL19">
        <v>1</v>
      </c>
      <c r="CM19">
        <v>56</v>
      </c>
      <c r="CN19">
        <v>4</v>
      </c>
      <c r="CO19">
        <v>910</v>
      </c>
      <c r="CP19">
        <v>9</v>
      </c>
      <c r="CQ19">
        <v>1</v>
      </c>
      <c r="CR19">
        <v>2</v>
      </c>
      <c r="CS19">
        <v>1</v>
      </c>
      <c r="CT19">
        <v>1</v>
      </c>
      <c r="CU19">
        <v>1</v>
      </c>
      <c r="CV19">
        <v>2</v>
      </c>
      <c r="CW19">
        <v>1</v>
      </c>
      <c r="CX19">
        <v>1</v>
      </c>
      <c r="CZ19">
        <v>1</v>
      </c>
      <c r="DA19">
        <v>2</v>
      </c>
      <c r="DB19">
        <v>1</v>
      </c>
      <c r="DC19">
        <v>2</v>
      </c>
      <c r="DD19">
        <v>2</v>
      </c>
      <c r="DE19">
        <v>1</v>
      </c>
      <c r="DF19">
        <v>2</v>
      </c>
      <c r="DG19">
        <v>2</v>
      </c>
      <c r="DH19">
        <v>2</v>
      </c>
      <c r="DI19">
        <v>2</v>
      </c>
      <c r="DJ19">
        <v>2</v>
      </c>
      <c r="DK19">
        <v>2</v>
      </c>
      <c r="DL19">
        <v>2</v>
      </c>
      <c r="DN19">
        <v>2</v>
      </c>
      <c r="DP19">
        <v>1</v>
      </c>
      <c r="DV19">
        <v>2</v>
      </c>
      <c r="DX19">
        <v>2</v>
      </c>
      <c r="DZ19">
        <v>2</v>
      </c>
      <c r="EF19">
        <v>100</v>
      </c>
      <c r="EH19">
        <v>2</v>
      </c>
      <c r="EI19">
        <v>2</v>
      </c>
      <c r="EJ19">
        <v>2</v>
      </c>
      <c r="EK19">
        <v>1</v>
      </c>
      <c r="EL19">
        <v>2</v>
      </c>
      <c r="EM19">
        <v>2</v>
      </c>
      <c r="EN19">
        <v>2</v>
      </c>
      <c r="ER19">
        <v>100</v>
      </c>
      <c r="EV19">
        <v>4</v>
      </c>
      <c r="FK19">
        <v>1</v>
      </c>
      <c r="FL19">
        <v>2</v>
      </c>
      <c r="FM19">
        <v>2</v>
      </c>
      <c r="FN19">
        <v>2</v>
      </c>
      <c r="FO19">
        <v>1</v>
      </c>
      <c r="FP19">
        <v>2</v>
      </c>
      <c r="FQ19">
        <v>2</v>
      </c>
      <c r="GL19">
        <v>1</v>
      </c>
      <c r="GM19">
        <v>1</v>
      </c>
      <c r="GN19">
        <v>2</v>
      </c>
      <c r="GO19">
        <v>2</v>
      </c>
      <c r="GP19">
        <v>2</v>
      </c>
      <c r="GQ19">
        <v>2</v>
      </c>
      <c r="GR19">
        <v>1</v>
      </c>
      <c r="GT19">
        <v>2</v>
      </c>
      <c r="GV19">
        <v>2</v>
      </c>
      <c r="GZ19">
        <v>95</v>
      </c>
      <c r="HA19">
        <v>2</v>
      </c>
      <c r="HB19">
        <v>2</v>
      </c>
      <c r="HC19">
        <v>1</v>
      </c>
      <c r="HD19">
        <v>2</v>
      </c>
      <c r="HE19">
        <v>2</v>
      </c>
      <c r="HF19">
        <v>2</v>
      </c>
      <c r="HG19">
        <v>2</v>
      </c>
      <c r="HH19">
        <v>2</v>
      </c>
      <c r="HK19">
        <v>100</v>
      </c>
      <c r="HQ19">
        <v>3</v>
      </c>
      <c r="HT19">
        <v>2</v>
      </c>
      <c r="HU19">
        <v>1</v>
      </c>
      <c r="HV19">
        <v>2</v>
      </c>
      <c r="HX19">
        <v>1</v>
      </c>
      <c r="HY19">
        <v>2</v>
      </c>
      <c r="HZ19">
        <v>2</v>
      </c>
      <c r="IA19">
        <v>2</v>
      </c>
      <c r="IB19">
        <v>2</v>
      </c>
      <c r="IC19">
        <v>2</v>
      </c>
      <c r="ID19">
        <v>1</v>
      </c>
      <c r="IU19">
        <v>1</v>
      </c>
      <c r="IV19">
        <v>1</v>
      </c>
      <c r="IW19">
        <v>2</v>
      </c>
      <c r="IX19">
        <v>2</v>
      </c>
      <c r="IY19">
        <v>2</v>
      </c>
      <c r="IZ19">
        <v>2</v>
      </c>
      <c r="JA19">
        <v>1</v>
      </c>
      <c r="JB19">
        <v>1</v>
      </c>
      <c r="JC19">
        <v>1</v>
      </c>
      <c r="JD19">
        <v>1</v>
      </c>
      <c r="JE19">
        <v>1</v>
      </c>
      <c r="JF19">
        <v>1</v>
      </c>
      <c r="JG19">
        <v>1</v>
      </c>
      <c r="JH19">
        <v>1</v>
      </c>
      <c r="JI19">
        <v>2</v>
      </c>
      <c r="JK19">
        <v>2</v>
      </c>
      <c r="JM19">
        <v>1</v>
      </c>
      <c r="JS19">
        <v>1</v>
      </c>
      <c r="JV19">
        <v>1</v>
      </c>
      <c r="JX19">
        <v>2</v>
      </c>
      <c r="JZ19">
        <v>2</v>
      </c>
      <c r="KF19">
        <v>2</v>
      </c>
      <c r="KH19">
        <v>2</v>
      </c>
      <c r="KJ19">
        <v>2</v>
      </c>
      <c r="KQ19">
        <v>1</v>
      </c>
      <c r="KW19">
        <v>2</v>
      </c>
      <c r="KX19">
        <v>2</v>
      </c>
      <c r="KY19">
        <v>2</v>
      </c>
      <c r="KZ19">
        <v>2</v>
      </c>
      <c r="LA19">
        <v>2</v>
      </c>
      <c r="LB19">
        <v>1</v>
      </c>
      <c r="LF19">
        <v>2</v>
      </c>
      <c r="LH19">
        <v>2</v>
      </c>
      <c r="LO19">
        <v>1</v>
      </c>
      <c r="LP19">
        <v>2</v>
      </c>
      <c r="LQ19">
        <v>2</v>
      </c>
      <c r="LR19">
        <v>2</v>
      </c>
      <c r="MA19">
        <v>2</v>
      </c>
      <c r="MB19">
        <v>2</v>
      </c>
      <c r="MC19">
        <v>2</v>
      </c>
      <c r="MD19">
        <v>2</v>
      </c>
      <c r="ME19">
        <v>2</v>
      </c>
      <c r="MF19">
        <v>2</v>
      </c>
      <c r="MG19">
        <v>1</v>
      </c>
      <c r="MH19">
        <v>2</v>
      </c>
      <c r="MI19">
        <v>2</v>
      </c>
      <c r="MJ19">
        <v>2</v>
      </c>
      <c r="MT19">
        <v>1</v>
      </c>
      <c r="MU19">
        <v>1</v>
      </c>
      <c r="MY19">
        <v>1</v>
      </c>
      <c r="MZ19">
        <v>1</v>
      </c>
      <c r="NA19">
        <v>1</v>
      </c>
      <c r="NB19">
        <v>2</v>
      </c>
      <c r="NC19">
        <v>1</v>
      </c>
      <c r="ND19">
        <v>2</v>
      </c>
      <c r="NE19">
        <v>1</v>
      </c>
      <c r="NF19">
        <v>1</v>
      </c>
      <c r="NG19">
        <v>1</v>
      </c>
      <c r="NH19">
        <v>2</v>
      </c>
      <c r="NI19">
        <v>50</v>
      </c>
      <c r="NK19">
        <v>6</v>
      </c>
      <c r="NM19">
        <v>2</v>
      </c>
      <c r="NN19">
        <v>10</v>
      </c>
      <c r="NO19">
        <v>6</v>
      </c>
      <c r="NU19">
        <v>1</v>
      </c>
      <c r="NV19">
        <v>900</v>
      </c>
      <c r="NW19">
        <v>8</v>
      </c>
      <c r="NX19">
        <v>1</v>
      </c>
      <c r="NY19">
        <v>3</v>
      </c>
      <c r="NZ19">
        <v>2</v>
      </c>
      <c r="OA19">
        <v>300</v>
      </c>
      <c r="OB19">
        <v>7</v>
      </c>
      <c r="OC19">
        <v>600</v>
      </c>
      <c r="OD19">
        <v>2</v>
      </c>
      <c r="OE19">
        <v>1</v>
      </c>
      <c r="OF19">
        <v>30</v>
      </c>
      <c r="OG19">
        <v>4</v>
      </c>
      <c r="OH19">
        <v>1</v>
      </c>
      <c r="OI19">
        <v>2</v>
      </c>
      <c r="OJ19">
        <v>1</v>
      </c>
      <c r="OK19">
        <v>2</v>
      </c>
      <c r="OM19">
        <v>1</v>
      </c>
      <c r="ON19">
        <v>12</v>
      </c>
      <c r="OO19">
        <v>1</v>
      </c>
      <c r="OP19">
        <v>6</v>
      </c>
      <c r="OQ19">
        <v>1</v>
      </c>
      <c r="OR19">
        <v>100</v>
      </c>
      <c r="OS19">
        <v>2</v>
      </c>
      <c r="OT19">
        <v>100</v>
      </c>
      <c r="OU19">
        <v>4</v>
      </c>
      <c r="OW19">
        <v>50</v>
      </c>
      <c r="OX19">
        <v>2</v>
      </c>
      <c r="OY19">
        <v>1</v>
      </c>
      <c r="OZ19">
        <v>1</v>
      </c>
      <c r="PA19">
        <v>1</v>
      </c>
      <c r="PB19">
        <v>2</v>
      </c>
      <c r="PC19">
        <v>2</v>
      </c>
      <c r="PD19">
        <v>2</v>
      </c>
      <c r="PE19">
        <v>1</v>
      </c>
      <c r="PF19">
        <v>2</v>
      </c>
      <c r="PG19">
        <v>80</v>
      </c>
      <c r="PH19">
        <v>10</v>
      </c>
      <c r="PL19">
        <v>10</v>
      </c>
      <c r="PN19">
        <v>1</v>
      </c>
      <c r="PO19">
        <v>1</v>
      </c>
      <c r="PP19">
        <v>1</v>
      </c>
      <c r="PQ19">
        <v>2</v>
      </c>
      <c r="PR19">
        <v>2</v>
      </c>
      <c r="PS19">
        <v>2</v>
      </c>
      <c r="PT19">
        <v>2</v>
      </c>
      <c r="PU19">
        <v>1</v>
      </c>
      <c r="PV19">
        <v>2</v>
      </c>
      <c r="PW19">
        <v>2</v>
      </c>
      <c r="PX19">
        <v>2</v>
      </c>
      <c r="PY19">
        <v>2</v>
      </c>
      <c r="PZ19">
        <v>1</v>
      </c>
      <c r="QA19">
        <v>2</v>
      </c>
      <c r="QB19">
        <v>1</v>
      </c>
      <c r="QC19">
        <v>50</v>
      </c>
      <c r="QD19">
        <v>0</v>
      </c>
      <c r="QE19">
        <v>0</v>
      </c>
      <c r="QF19">
        <v>0</v>
      </c>
      <c r="QG19">
        <v>0</v>
      </c>
      <c r="QH19">
        <v>0</v>
      </c>
      <c r="QI19">
        <v>0</v>
      </c>
      <c r="QJ19">
        <v>0</v>
      </c>
      <c r="QK19">
        <v>0</v>
      </c>
      <c r="QL19">
        <v>0</v>
      </c>
      <c r="QM19">
        <v>9</v>
      </c>
      <c r="QN19">
        <v>0</v>
      </c>
      <c r="QO19">
        <v>0</v>
      </c>
      <c r="QP19">
        <v>0</v>
      </c>
      <c r="QQ19">
        <v>0</v>
      </c>
      <c r="QR19">
        <v>0</v>
      </c>
      <c r="QS19">
        <v>0</v>
      </c>
      <c r="QT19">
        <v>0</v>
      </c>
      <c r="QU19">
        <v>9</v>
      </c>
      <c r="QV19">
        <v>0</v>
      </c>
      <c r="QW19">
        <v>0</v>
      </c>
      <c r="QX19">
        <v>0</v>
      </c>
      <c r="QY19">
        <v>0</v>
      </c>
      <c r="QZ19">
        <v>0</v>
      </c>
      <c r="RA19">
        <v>0</v>
      </c>
      <c r="RB19">
        <v>0</v>
      </c>
      <c r="RC19">
        <v>0</v>
      </c>
      <c r="RD19">
        <v>0</v>
      </c>
      <c r="RE19">
        <v>0</v>
      </c>
      <c r="RF19">
        <v>0</v>
      </c>
      <c r="RG19">
        <v>0</v>
      </c>
      <c r="RH19">
        <v>0</v>
      </c>
      <c r="RI19">
        <v>0</v>
      </c>
      <c r="RJ19">
        <v>0</v>
      </c>
      <c r="RK19">
        <v>0</v>
      </c>
      <c r="RL19">
        <v>0</v>
      </c>
      <c r="RM19">
        <v>0</v>
      </c>
      <c r="RN19">
        <v>9</v>
      </c>
      <c r="RO19">
        <v>9</v>
      </c>
      <c r="RP19">
        <v>9</v>
      </c>
      <c r="RQ19">
        <v>9</v>
      </c>
      <c r="RR19">
        <v>9</v>
      </c>
      <c r="RS19">
        <v>9</v>
      </c>
      <c r="RT19">
        <v>9</v>
      </c>
      <c r="RU19">
        <v>9</v>
      </c>
      <c r="RV19">
        <v>9</v>
      </c>
      <c r="RW19">
        <v>9</v>
      </c>
      <c r="RX19">
        <v>9</v>
      </c>
      <c r="RY19">
        <v>0</v>
      </c>
      <c r="RZ19">
        <v>0</v>
      </c>
      <c r="SA19">
        <v>0</v>
      </c>
      <c r="SB19">
        <v>0</v>
      </c>
      <c r="SC19">
        <v>0</v>
      </c>
      <c r="SD19">
        <v>0</v>
      </c>
      <c r="SE19">
        <v>0</v>
      </c>
      <c r="SF19">
        <v>0</v>
      </c>
      <c r="SG19">
        <v>0</v>
      </c>
      <c r="SH19">
        <v>0</v>
      </c>
      <c r="SI19">
        <v>9</v>
      </c>
      <c r="SJ19">
        <v>0</v>
      </c>
      <c r="SK19">
        <v>0</v>
      </c>
      <c r="SL19">
        <v>0</v>
      </c>
      <c r="SM19">
        <v>0</v>
      </c>
      <c r="SN19">
        <v>0</v>
      </c>
      <c r="SO19">
        <v>0</v>
      </c>
      <c r="SP19">
        <v>9</v>
      </c>
      <c r="SQ19">
        <v>9</v>
      </c>
      <c r="SR19">
        <v>9</v>
      </c>
      <c r="SS19">
        <v>0</v>
      </c>
      <c r="ST19">
        <v>9</v>
      </c>
      <c r="SU19">
        <v>9</v>
      </c>
      <c r="SV19">
        <v>0</v>
      </c>
      <c r="SW19">
        <v>0</v>
      </c>
      <c r="SX19">
        <v>0</v>
      </c>
      <c r="SY19">
        <v>1</v>
      </c>
      <c r="SZ19">
        <v>0</v>
      </c>
      <c r="TA19">
        <v>0</v>
      </c>
      <c r="TB19">
        <v>0</v>
      </c>
      <c r="TC19">
        <v>0</v>
      </c>
      <c r="TD19">
        <v>0</v>
      </c>
      <c r="TE19">
        <v>0</v>
      </c>
      <c r="TF19">
        <v>0</v>
      </c>
      <c r="TG19">
        <v>0</v>
      </c>
      <c r="TH19">
        <v>0</v>
      </c>
      <c r="TI19">
        <v>0</v>
      </c>
      <c r="TJ19">
        <v>0</v>
      </c>
      <c r="TK19">
        <v>0</v>
      </c>
      <c r="TL19">
        <v>0</v>
      </c>
      <c r="TM19">
        <v>0</v>
      </c>
      <c r="TN19">
        <v>0</v>
      </c>
      <c r="TO19">
        <v>0</v>
      </c>
      <c r="TP19">
        <v>0</v>
      </c>
      <c r="TQ19">
        <v>0</v>
      </c>
      <c r="TR19">
        <v>0</v>
      </c>
      <c r="TS19">
        <v>0</v>
      </c>
      <c r="TT19">
        <v>0</v>
      </c>
      <c r="TU19">
        <v>0</v>
      </c>
      <c r="TV19">
        <v>0</v>
      </c>
      <c r="TW19">
        <v>9</v>
      </c>
      <c r="TX19">
        <v>0</v>
      </c>
      <c r="TY19">
        <v>9</v>
      </c>
      <c r="TZ19">
        <v>0</v>
      </c>
      <c r="UA19">
        <v>9</v>
      </c>
      <c r="UB19">
        <v>9</v>
      </c>
      <c r="UC19">
        <v>9</v>
      </c>
      <c r="UD19">
        <v>9</v>
      </c>
      <c r="UE19">
        <v>9</v>
      </c>
      <c r="UF19">
        <v>0</v>
      </c>
      <c r="UG19">
        <v>9</v>
      </c>
      <c r="UH19">
        <v>0</v>
      </c>
      <c r="UI19">
        <v>9</v>
      </c>
      <c r="UJ19">
        <v>0</v>
      </c>
      <c r="UK19">
        <v>9</v>
      </c>
      <c r="UL19">
        <v>9</v>
      </c>
      <c r="UM19">
        <v>9</v>
      </c>
      <c r="UN19">
        <v>9</v>
      </c>
      <c r="UO19">
        <v>9</v>
      </c>
      <c r="UP19">
        <v>0</v>
      </c>
      <c r="UQ19">
        <v>9</v>
      </c>
      <c r="UR19">
        <v>0</v>
      </c>
      <c r="US19">
        <v>0</v>
      </c>
      <c r="UT19">
        <v>0</v>
      </c>
      <c r="UU19">
        <v>0</v>
      </c>
      <c r="UV19">
        <v>0</v>
      </c>
      <c r="UW19">
        <v>0</v>
      </c>
      <c r="UX19">
        <v>0</v>
      </c>
      <c r="UY19">
        <v>9</v>
      </c>
      <c r="UZ19">
        <v>9</v>
      </c>
      <c r="VA19">
        <v>9</v>
      </c>
      <c r="VB19">
        <v>0</v>
      </c>
      <c r="VC19">
        <v>9</v>
      </c>
      <c r="VD19">
        <v>9</v>
      </c>
      <c r="VE19">
        <v>9</v>
      </c>
      <c r="VF19">
        <v>0</v>
      </c>
      <c r="VG19">
        <v>9</v>
      </c>
      <c r="VH19">
        <v>9</v>
      </c>
      <c r="VI19">
        <v>9</v>
      </c>
      <c r="VJ19">
        <v>9</v>
      </c>
      <c r="VK19">
        <v>9</v>
      </c>
      <c r="VL19">
        <v>9</v>
      </c>
      <c r="VM19">
        <v>9</v>
      </c>
      <c r="VN19">
        <v>9</v>
      </c>
      <c r="VO19">
        <v>9</v>
      </c>
      <c r="VP19">
        <v>9</v>
      </c>
      <c r="VQ19">
        <v>9</v>
      </c>
      <c r="VR19">
        <v>9</v>
      </c>
      <c r="VS19">
        <v>9</v>
      </c>
      <c r="VT19">
        <v>9</v>
      </c>
      <c r="VU19">
        <v>0</v>
      </c>
      <c r="VV19">
        <v>0</v>
      </c>
      <c r="VW19">
        <v>0</v>
      </c>
      <c r="VX19">
        <v>0</v>
      </c>
      <c r="VY19">
        <v>0</v>
      </c>
      <c r="VZ19">
        <v>0</v>
      </c>
      <c r="WA19">
        <v>0</v>
      </c>
      <c r="WB19">
        <v>9</v>
      </c>
      <c r="WC19">
        <v>9</v>
      </c>
      <c r="WD19">
        <v>9</v>
      </c>
      <c r="WE19">
        <v>9</v>
      </c>
      <c r="WF19">
        <v>9</v>
      </c>
      <c r="WG19">
        <v>9</v>
      </c>
      <c r="WH19">
        <v>9</v>
      </c>
      <c r="WI19">
        <v>9</v>
      </c>
      <c r="WJ19">
        <v>9</v>
      </c>
      <c r="WK19">
        <v>9</v>
      </c>
      <c r="WL19">
        <v>9</v>
      </c>
      <c r="WM19">
        <v>9</v>
      </c>
      <c r="WN19">
        <v>9</v>
      </c>
      <c r="WO19">
        <v>9</v>
      </c>
      <c r="WP19">
        <v>9</v>
      </c>
      <c r="WQ19">
        <v>9</v>
      </c>
      <c r="WR19">
        <v>9</v>
      </c>
      <c r="WS19">
        <v>0</v>
      </c>
      <c r="WT19">
        <v>0</v>
      </c>
      <c r="WU19">
        <v>0</v>
      </c>
      <c r="WV19">
        <v>0</v>
      </c>
      <c r="WW19">
        <v>0</v>
      </c>
      <c r="WX19">
        <v>0</v>
      </c>
      <c r="WY19">
        <v>0</v>
      </c>
      <c r="WZ19">
        <v>9</v>
      </c>
      <c r="XA19">
        <v>0</v>
      </c>
      <c r="XB19">
        <v>9</v>
      </c>
      <c r="XC19">
        <v>0</v>
      </c>
      <c r="XD19">
        <v>9</v>
      </c>
      <c r="XE19">
        <v>9</v>
      </c>
      <c r="XF19">
        <v>9</v>
      </c>
      <c r="XG19">
        <v>0</v>
      </c>
      <c r="XH19">
        <v>0</v>
      </c>
      <c r="XI19">
        <v>0</v>
      </c>
      <c r="XJ19">
        <v>0</v>
      </c>
      <c r="XK19">
        <v>0</v>
      </c>
      <c r="XL19">
        <v>0</v>
      </c>
      <c r="XM19">
        <v>0</v>
      </c>
      <c r="XN19">
        <v>0</v>
      </c>
      <c r="XO19">
        <v>0</v>
      </c>
      <c r="XP19">
        <v>9</v>
      </c>
      <c r="XQ19">
        <v>9</v>
      </c>
      <c r="XR19">
        <v>0</v>
      </c>
      <c r="XS19">
        <v>9</v>
      </c>
      <c r="XT19">
        <v>9</v>
      </c>
      <c r="XU19">
        <v>9</v>
      </c>
      <c r="XV19">
        <v>9</v>
      </c>
      <c r="XW19">
        <v>9</v>
      </c>
      <c r="XX19">
        <v>0</v>
      </c>
      <c r="XY19">
        <v>9</v>
      </c>
      <c r="XZ19">
        <v>9</v>
      </c>
      <c r="YA19">
        <v>0</v>
      </c>
      <c r="YB19">
        <v>0</v>
      </c>
      <c r="YC19">
        <v>0</v>
      </c>
      <c r="YD19">
        <v>9</v>
      </c>
      <c r="YE19">
        <v>0</v>
      </c>
      <c r="YF19">
        <v>0</v>
      </c>
      <c r="YG19">
        <v>0</v>
      </c>
      <c r="YH19">
        <v>0</v>
      </c>
      <c r="YI19">
        <v>0</v>
      </c>
      <c r="YJ19">
        <v>0</v>
      </c>
      <c r="YK19">
        <v>0</v>
      </c>
      <c r="YL19">
        <v>9</v>
      </c>
      <c r="YM19">
        <v>9</v>
      </c>
      <c r="YN19">
        <v>9</v>
      </c>
      <c r="YO19">
        <v>9</v>
      </c>
      <c r="YP19">
        <v>9</v>
      </c>
      <c r="YQ19">
        <v>9</v>
      </c>
      <c r="YR19">
        <v>9</v>
      </c>
      <c r="YS19">
        <v>9</v>
      </c>
      <c r="YT19">
        <v>9</v>
      </c>
      <c r="YU19">
        <v>9</v>
      </c>
      <c r="YV19">
        <v>9</v>
      </c>
      <c r="YW19">
        <v>9</v>
      </c>
      <c r="YX19">
        <v>9</v>
      </c>
      <c r="YY19">
        <v>9</v>
      </c>
      <c r="YZ19">
        <v>9</v>
      </c>
      <c r="ZA19">
        <v>9</v>
      </c>
      <c r="ZB19">
        <v>0</v>
      </c>
      <c r="ZC19">
        <v>0</v>
      </c>
      <c r="ZD19">
        <v>0</v>
      </c>
      <c r="ZE19">
        <v>0</v>
      </c>
      <c r="ZF19">
        <v>0</v>
      </c>
      <c r="ZG19">
        <v>0</v>
      </c>
      <c r="ZH19">
        <v>0</v>
      </c>
      <c r="ZI19">
        <v>0</v>
      </c>
      <c r="ZJ19">
        <v>0</v>
      </c>
      <c r="ZK19">
        <v>0</v>
      </c>
      <c r="ZL19">
        <v>0</v>
      </c>
      <c r="ZM19">
        <v>0</v>
      </c>
      <c r="ZN19">
        <v>0</v>
      </c>
      <c r="ZO19">
        <v>0</v>
      </c>
      <c r="ZP19">
        <v>0</v>
      </c>
      <c r="ZQ19">
        <v>9</v>
      </c>
      <c r="ZR19">
        <v>0</v>
      </c>
      <c r="ZS19">
        <v>9</v>
      </c>
      <c r="ZT19">
        <v>0</v>
      </c>
      <c r="ZU19">
        <v>9</v>
      </c>
      <c r="ZV19">
        <v>9</v>
      </c>
      <c r="ZW19">
        <v>9</v>
      </c>
      <c r="ZX19">
        <v>9</v>
      </c>
      <c r="ZY19">
        <v>9</v>
      </c>
      <c r="ZZ19">
        <v>0</v>
      </c>
      <c r="AAA19">
        <v>9</v>
      </c>
      <c r="AAB19">
        <v>9</v>
      </c>
      <c r="AAC19">
        <v>0</v>
      </c>
      <c r="AAD19">
        <v>9</v>
      </c>
      <c r="AAE19">
        <v>0</v>
      </c>
      <c r="AAF19">
        <v>9</v>
      </c>
      <c r="AAG19">
        <v>0</v>
      </c>
      <c r="AAH19">
        <v>9</v>
      </c>
      <c r="AAI19">
        <v>9</v>
      </c>
      <c r="AAJ19">
        <v>9</v>
      </c>
      <c r="AAK19">
        <v>9</v>
      </c>
      <c r="AAL19">
        <v>9</v>
      </c>
      <c r="AAM19">
        <v>0</v>
      </c>
      <c r="AAN19">
        <v>9</v>
      </c>
      <c r="AAO19">
        <v>0</v>
      </c>
      <c r="AAP19">
        <v>9</v>
      </c>
      <c r="AAQ19">
        <v>0</v>
      </c>
      <c r="AAR19">
        <v>9</v>
      </c>
      <c r="AAS19">
        <v>9</v>
      </c>
      <c r="AAT19">
        <v>9</v>
      </c>
      <c r="AAU19">
        <v>9</v>
      </c>
      <c r="AAV19">
        <v>9</v>
      </c>
      <c r="AAW19">
        <v>9</v>
      </c>
      <c r="AAX19">
        <v>0</v>
      </c>
      <c r="AAY19">
        <v>9</v>
      </c>
      <c r="AAZ19">
        <v>9</v>
      </c>
      <c r="ABA19">
        <v>9</v>
      </c>
      <c r="ABB19">
        <v>9</v>
      </c>
      <c r="ABC19">
        <v>9</v>
      </c>
      <c r="ABD19">
        <v>0</v>
      </c>
      <c r="ABE19">
        <v>0</v>
      </c>
      <c r="ABF19">
        <v>0</v>
      </c>
      <c r="ABG19">
        <v>0</v>
      </c>
      <c r="ABH19">
        <v>0</v>
      </c>
      <c r="ABI19">
        <v>0</v>
      </c>
      <c r="ABJ19">
        <v>9</v>
      </c>
      <c r="ABK19">
        <v>9</v>
      </c>
      <c r="ABL19">
        <v>9</v>
      </c>
      <c r="ABM19">
        <v>9</v>
      </c>
      <c r="ABN19">
        <v>9</v>
      </c>
      <c r="ABO19">
        <v>9</v>
      </c>
      <c r="ABP19">
        <v>9</v>
      </c>
      <c r="ABQ19">
        <v>0</v>
      </c>
      <c r="ABR19">
        <v>0</v>
      </c>
      <c r="ABS19">
        <v>0</v>
      </c>
      <c r="ABT19">
        <v>0</v>
      </c>
      <c r="ABU19">
        <v>0</v>
      </c>
      <c r="ABV19">
        <v>0</v>
      </c>
      <c r="ABW19">
        <v>0</v>
      </c>
      <c r="ABX19">
        <v>0</v>
      </c>
      <c r="ABY19">
        <v>0</v>
      </c>
      <c r="ABZ19">
        <v>9</v>
      </c>
      <c r="ACA19">
        <v>9</v>
      </c>
      <c r="ACB19">
        <v>9</v>
      </c>
      <c r="ACC19">
        <v>9</v>
      </c>
      <c r="ACD19">
        <v>9</v>
      </c>
      <c r="ACE19">
        <v>9</v>
      </c>
      <c r="ACF19">
        <v>9</v>
      </c>
      <c r="ACG19">
        <v>9</v>
      </c>
      <c r="ACH19">
        <v>9</v>
      </c>
      <c r="ACI19">
        <v>0</v>
      </c>
      <c r="ACJ19">
        <v>0</v>
      </c>
      <c r="ACK19">
        <v>9</v>
      </c>
      <c r="ACL19">
        <v>9</v>
      </c>
      <c r="ACM19">
        <v>9</v>
      </c>
      <c r="ACN19">
        <v>0</v>
      </c>
      <c r="ACO19">
        <v>0</v>
      </c>
      <c r="ACP19">
        <v>0</v>
      </c>
      <c r="ACQ19">
        <v>0</v>
      </c>
      <c r="ACR19">
        <v>0</v>
      </c>
      <c r="ACS19">
        <v>0</v>
      </c>
      <c r="ACT19">
        <v>0</v>
      </c>
      <c r="ACU19">
        <v>0</v>
      </c>
      <c r="ACV19">
        <v>0</v>
      </c>
      <c r="ACW19">
        <v>0</v>
      </c>
      <c r="ACX19">
        <v>0</v>
      </c>
      <c r="ACY19">
        <v>9</v>
      </c>
      <c r="ACZ19">
        <v>0</v>
      </c>
      <c r="ADA19">
        <v>9</v>
      </c>
      <c r="ADB19">
        <v>0</v>
      </c>
      <c r="ADC19">
        <v>0</v>
      </c>
      <c r="ADD19">
        <v>0</v>
      </c>
      <c r="ADE19">
        <v>9</v>
      </c>
      <c r="ADF19">
        <v>9</v>
      </c>
      <c r="ADG19">
        <v>9</v>
      </c>
      <c r="ADH19">
        <v>9</v>
      </c>
      <c r="ADI19">
        <v>9</v>
      </c>
      <c r="ADJ19">
        <v>0</v>
      </c>
      <c r="ADK19">
        <v>0</v>
      </c>
      <c r="ADL19">
        <v>0</v>
      </c>
      <c r="ADM19">
        <v>1</v>
      </c>
      <c r="ADN19">
        <v>1</v>
      </c>
      <c r="ADO19">
        <v>0</v>
      </c>
      <c r="ADP19">
        <v>0</v>
      </c>
      <c r="ADQ19">
        <v>0</v>
      </c>
      <c r="ADR19">
        <v>0</v>
      </c>
      <c r="ADS19">
        <v>1</v>
      </c>
      <c r="ADT19">
        <v>0</v>
      </c>
      <c r="ADU19">
        <v>0</v>
      </c>
      <c r="ADV19">
        <v>0</v>
      </c>
      <c r="ADW19">
        <v>0</v>
      </c>
      <c r="ADX19">
        <v>1</v>
      </c>
      <c r="ADY19">
        <v>0</v>
      </c>
      <c r="ADZ19">
        <v>0</v>
      </c>
      <c r="AEA19">
        <v>9</v>
      </c>
      <c r="AEB19">
        <v>0</v>
      </c>
      <c r="AEC19">
        <v>0</v>
      </c>
      <c r="AED19">
        <v>0</v>
      </c>
      <c r="AEE19">
        <v>0</v>
      </c>
      <c r="AEF19">
        <v>0</v>
      </c>
      <c r="AEG19">
        <v>0</v>
      </c>
      <c r="AEH19">
        <v>0</v>
      </c>
      <c r="AEI19">
        <v>0</v>
      </c>
      <c r="AEJ19">
        <v>0</v>
      </c>
      <c r="AEK19">
        <v>9</v>
      </c>
      <c r="AEL19">
        <v>0</v>
      </c>
      <c r="AEM19">
        <v>0</v>
      </c>
      <c r="AEN19">
        <v>0</v>
      </c>
      <c r="AEO19">
        <v>0</v>
      </c>
      <c r="AEP19">
        <v>0</v>
      </c>
      <c r="AEQ19">
        <v>0</v>
      </c>
      <c r="AER19">
        <v>0</v>
      </c>
      <c r="AES19">
        <v>0</v>
      </c>
      <c r="AET19">
        <v>0</v>
      </c>
      <c r="AEU19">
        <v>0</v>
      </c>
      <c r="AEV19">
        <v>0</v>
      </c>
      <c r="AEW19">
        <v>0</v>
      </c>
      <c r="AEX19">
        <v>9</v>
      </c>
      <c r="AEY19">
        <v>9</v>
      </c>
      <c r="AEZ19">
        <v>9</v>
      </c>
      <c r="AFA19">
        <v>0</v>
      </c>
      <c r="AFB19">
        <v>9</v>
      </c>
      <c r="AFC19">
        <v>1</v>
      </c>
      <c r="AFD19">
        <v>0</v>
      </c>
      <c r="AFE19">
        <v>0</v>
      </c>
      <c r="AFF19">
        <v>0</v>
      </c>
      <c r="AFG19">
        <v>0</v>
      </c>
      <c r="AFH19">
        <v>0</v>
      </c>
      <c r="AFI19">
        <v>0</v>
      </c>
      <c r="AFJ19">
        <v>0</v>
      </c>
      <c r="AFK19">
        <v>0</v>
      </c>
      <c r="AFL19">
        <v>0</v>
      </c>
      <c r="AFM19">
        <v>1</v>
      </c>
      <c r="AFN19">
        <v>1</v>
      </c>
      <c r="AFO19">
        <v>1</v>
      </c>
      <c r="AFP19">
        <v>1</v>
      </c>
      <c r="AFQ19">
        <v>1</v>
      </c>
      <c r="AFR19">
        <v>1</v>
      </c>
      <c r="AFS19">
        <v>4.5464596100000003</v>
      </c>
      <c r="AFT19">
        <v>4.5443390884000001</v>
      </c>
      <c r="AFU19">
        <v>4.5473411391000003</v>
      </c>
      <c r="AFV19">
        <v>4.5344113903999999</v>
      </c>
      <c r="AFW19">
        <v>4.5490039812000003</v>
      </c>
      <c r="AFX19">
        <v>4.5528921853000002</v>
      </c>
      <c r="AFY19">
        <v>4.5443390884000001</v>
      </c>
      <c r="AFZ19">
        <v>4.5309438567000004</v>
      </c>
      <c r="AGA19">
        <v>4.5457408008</v>
      </c>
      <c r="AGB19">
        <v>4.5490530344</v>
      </c>
      <c r="AGC19">
        <v>4.5566312846999999</v>
      </c>
      <c r="AGD19">
        <v>4.5487996642999997</v>
      </c>
      <c r="AGE19">
        <v>4.5577867888999997</v>
      </c>
      <c r="AGF19">
        <v>4.5540488179</v>
      </c>
      <c r="AGG19">
        <v>4.5447052469000004</v>
      </c>
      <c r="AGH19">
        <v>4.5512316719000001</v>
      </c>
      <c r="AGI19">
        <v>4.5339308903999997</v>
      </c>
      <c r="AGJ19">
        <v>4.5293464080000003</v>
      </c>
      <c r="AGK19">
        <v>4.5533663164</v>
      </c>
      <c r="AGL19">
        <v>4.5444862114999998</v>
      </c>
      <c r="AGM19">
        <v>4.5438397830000001</v>
      </c>
      <c r="AGN19">
        <v>4.5598551027000003</v>
      </c>
      <c r="AGO19">
        <v>4.5465097909000001</v>
      </c>
      <c r="AGP19">
        <v>4.5647878097000003</v>
      </c>
      <c r="AGQ19">
        <v>4.5500642109999996</v>
      </c>
      <c r="AGR19">
        <v>4.5430680514999997</v>
      </c>
      <c r="AGS19">
        <v>4.5539686861000002</v>
      </c>
      <c r="AGT19">
        <v>4.5450746857000004</v>
      </c>
      <c r="AGU19">
        <v>4.5491935586999999</v>
      </c>
      <c r="AGV19">
        <v>4.5452256325000002</v>
      </c>
      <c r="AGW19">
        <v>4.5509033928999996</v>
      </c>
      <c r="AGX19">
        <v>4.5748956628000004</v>
      </c>
      <c r="AGY19">
        <v>4.5150914194</v>
      </c>
      <c r="AGZ19">
        <v>4.5453030044</v>
      </c>
      <c r="AHA19">
        <v>4.5518060279999997</v>
      </c>
      <c r="AHB19">
        <v>4.5453575702000002</v>
      </c>
      <c r="AHC19">
        <v>4.5499927296999996</v>
      </c>
      <c r="AHD19">
        <v>4.5453072743999998</v>
      </c>
      <c r="AHE19">
        <v>4.5552900718</v>
      </c>
      <c r="AHF19">
        <v>4.5562273963999997</v>
      </c>
      <c r="AHG19">
        <v>4.5607587726999999</v>
      </c>
      <c r="AHH19">
        <v>4.5444953092000002</v>
      </c>
      <c r="AHI19">
        <v>4.5281799837000003</v>
      </c>
      <c r="AHJ19">
        <v>4.5597752787000001</v>
      </c>
      <c r="AHK19">
        <v>4.5354284355000001</v>
      </c>
      <c r="AHL19">
        <v>4.5285914494000004</v>
      </c>
      <c r="AHM19">
        <v>4.5561045781000002</v>
      </c>
      <c r="AHN19">
        <v>4.5582199627</v>
      </c>
      <c r="AHO19">
        <v>4.5531707123</v>
      </c>
      <c r="AHP19">
        <v>4.5254201726999996</v>
      </c>
      <c r="AHQ19">
        <v>4.5337870885999996</v>
      </c>
      <c r="AHR19">
        <v>4.5499024821000003</v>
      </c>
      <c r="AHS19">
        <v>4.5326221858000002</v>
      </c>
      <c r="AHT19">
        <v>4.5330050741000001</v>
      </c>
      <c r="AHU19">
        <v>4.5329909505000003</v>
      </c>
      <c r="AHV19">
        <v>4.5558534945</v>
      </c>
      <c r="AHW19">
        <v>4.5504715874999997</v>
      </c>
      <c r="AHX19">
        <v>4.5263386880000001</v>
      </c>
      <c r="AHY19">
        <v>4.5532439095999999</v>
      </c>
      <c r="AHZ19">
        <v>4.5437634610000002</v>
      </c>
      <c r="AIA19">
        <v>4.5473420286000001</v>
      </c>
      <c r="AIB19">
        <v>4.5397591130999997</v>
      </c>
      <c r="AIC19">
        <v>4.5411332707999996</v>
      </c>
      <c r="AID19">
        <v>4.5500726914999996</v>
      </c>
      <c r="AIE19">
        <v>4.5388563855999999</v>
      </c>
      <c r="AIF19">
        <v>4.5562624825000002</v>
      </c>
      <c r="AIG19">
        <v>4.5459309883000003</v>
      </c>
      <c r="AIH19">
        <v>4.5418178854000004</v>
      </c>
      <c r="AII19">
        <v>4.5589870672000004</v>
      </c>
      <c r="AIJ19">
        <v>4.5510067849000002</v>
      </c>
      <c r="AIK19">
        <v>4.5441877636000001</v>
      </c>
      <c r="AIL19">
        <v>4.5523307747999997</v>
      </c>
      <c r="AIM19">
        <v>4.5261967080999996</v>
      </c>
      <c r="AIN19">
        <v>4.5391676375000003</v>
      </c>
      <c r="AIO19">
        <v>4.5692631798000001</v>
      </c>
      <c r="AIP19">
        <v>4.5464470926000002</v>
      </c>
      <c r="AIQ19">
        <v>4.5553765244999997</v>
      </c>
      <c r="AIR19">
        <v>4.5462832203000003</v>
      </c>
      <c r="AIS19">
        <v>4.5601128534999997</v>
      </c>
      <c r="AIT19">
        <v>4.5464596100000003</v>
      </c>
      <c r="AIU19">
        <v>4.5464596100000003</v>
      </c>
      <c r="AIV19">
        <v>4.5464596100000003</v>
      </c>
      <c r="AIW19">
        <v>4.5464596100000003</v>
      </c>
      <c r="AIX19">
        <v>4.5464596100000003</v>
      </c>
      <c r="AIY19">
        <v>4.5464596100000003</v>
      </c>
      <c r="AIZ19">
        <v>4.5464596100000003</v>
      </c>
      <c r="AJA19">
        <v>4.5464596100000003</v>
      </c>
      <c r="AJB19">
        <v>4.5464596100000003</v>
      </c>
      <c r="AJC19">
        <v>4.5467459102000003</v>
      </c>
      <c r="AJD19">
        <v>4.5464596100000003</v>
      </c>
      <c r="AJE19">
        <v>4.5464596100000003</v>
      </c>
      <c r="AJF19">
        <v>4.5464596100000003</v>
      </c>
      <c r="AJG19">
        <v>4.5464596100000003</v>
      </c>
      <c r="AJH19">
        <v>4.5464596100000003</v>
      </c>
      <c r="AJI19">
        <v>4.5464596100000003</v>
      </c>
      <c r="AJJ19">
        <v>4.5464596100000003</v>
      </c>
      <c r="AJK19">
        <v>4.5464596100000003</v>
      </c>
      <c r="AJL19">
        <v>4.5464596100000003</v>
      </c>
      <c r="AJM19">
        <v>4.5464596100000003</v>
      </c>
      <c r="AJN19">
        <v>4.5464596100000003</v>
      </c>
      <c r="AJO19">
        <v>4.5464596100000003</v>
      </c>
      <c r="AJP19">
        <v>4.5464596100000003</v>
      </c>
      <c r="AJQ19">
        <v>4.5464596100000003</v>
      </c>
      <c r="AJR19">
        <v>4.5464596100000003</v>
      </c>
      <c r="AJS19">
        <v>4.5464596100000003</v>
      </c>
      <c r="AJT19">
        <v>4.5464596100000003</v>
      </c>
      <c r="AJU19">
        <v>4.5464596100000003</v>
      </c>
      <c r="AJV19">
        <v>4.5464596100000003</v>
      </c>
      <c r="AJW19">
        <v>4.5464596100000003</v>
      </c>
      <c r="AJX19">
        <v>4.5464596100000003</v>
      </c>
      <c r="AJY19">
        <v>4.5464596100000003</v>
      </c>
      <c r="AJZ19">
        <v>4.5464596100000003</v>
      </c>
      <c r="AKA19">
        <v>4.5464596100000003</v>
      </c>
      <c r="AKB19">
        <v>4.5464596100000003</v>
      </c>
      <c r="AKC19">
        <v>4.5464596100000003</v>
      </c>
      <c r="AKD19">
        <v>4.5464596100000003</v>
      </c>
      <c r="AKE19">
        <v>4.5637937152000001</v>
      </c>
      <c r="AKF19">
        <v>4.5456956193</v>
      </c>
      <c r="AKG19">
        <v>4.5464596100000003</v>
      </c>
      <c r="AKH19">
        <v>4.5446897615999999</v>
      </c>
      <c r="AKI19">
        <v>4.5422265904000003</v>
      </c>
      <c r="AKJ19">
        <v>4.5464596100000003</v>
      </c>
      <c r="AKK19">
        <v>4.5624922057999999</v>
      </c>
      <c r="AKL19">
        <v>4.5464596100000003</v>
      </c>
      <c r="AKM19">
        <v>4.5414494237999996</v>
      </c>
      <c r="AKN19">
        <v>4.5376561000000004</v>
      </c>
      <c r="AKO19">
        <v>4.5532072933999999</v>
      </c>
      <c r="AKP19">
        <v>4.5593538253999997</v>
      </c>
      <c r="AKQ19">
        <v>4.5422265904000003</v>
      </c>
      <c r="AKR19">
        <v>4.5464596100000003</v>
      </c>
      <c r="AKS19">
        <v>4.5611354172</v>
      </c>
      <c r="AKT19">
        <v>4.5409274691999997</v>
      </c>
      <c r="AKU19">
        <v>4.5334404399999997</v>
      </c>
      <c r="AKV19">
        <v>4.5544685937000002</v>
      </c>
      <c r="AKW19">
        <v>4.5320585872999999</v>
      </c>
      <c r="AKX19">
        <v>4.5406061148000001</v>
      </c>
      <c r="AKY19">
        <v>4.5684777057000003</v>
      </c>
      <c r="AKZ19">
        <v>4.5456956193</v>
      </c>
      <c r="ALA19">
        <v>4.5422265904000003</v>
      </c>
      <c r="ALB19">
        <v>4.5445008220999998</v>
      </c>
      <c r="ALC19">
        <v>4.5245872923999997</v>
      </c>
      <c r="ALD19">
        <v>4.5464596100000003</v>
      </c>
      <c r="ALE19">
        <v>4.5249741556999998</v>
      </c>
      <c r="ALF19">
        <v>4.5438517921999999</v>
      </c>
      <c r="ALG19">
        <v>4.5464596100000003</v>
      </c>
      <c r="ALH19">
        <v>4.5464596100000003</v>
      </c>
      <c r="ALI19">
        <v>4.5458059176000001</v>
      </c>
      <c r="ALJ19">
        <v>4.5464596100000003</v>
      </c>
      <c r="ALK19">
        <v>4.5464596100000003</v>
      </c>
      <c r="ALL19">
        <v>4.5467867429000002</v>
      </c>
      <c r="ALM19">
        <v>4.5474415829000003</v>
      </c>
      <c r="ALN19">
        <v>4.5464596100000003</v>
      </c>
      <c r="ALO19">
        <v>4.5454793578999997</v>
      </c>
      <c r="ALP19">
        <v>4.5444555355</v>
      </c>
      <c r="ALQ19">
        <v>4.5464596100000003</v>
      </c>
      <c r="ALR19">
        <v>4.5464596100000003</v>
      </c>
      <c r="ALS19">
        <v>4.5464596100000003</v>
      </c>
      <c r="ALT19">
        <v>4.5464596100000003</v>
      </c>
      <c r="ALU19">
        <v>4.5425488816000001</v>
      </c>
      <c r="ALV19">
        <v>4.5464596100000003</v>
      </c>
      <c r="ALW19">
        <v>4.5464596100000003</v>
      </c>
      <c r="ALX19">
        <v>4.5464596100000003</v>
      </c>
      <c r="ALY19">
        <v>4.5421021782000004</v>
      </c>
      <c r="ALZ19">
        <v>4.5482550324000002</v>
      </c>
      <c r="AMA19">
        <v>4.5449914708000003</v>
      </c>
      <c r="AMB19">
        <v>4.5414604350000003</v>
      </c>
      <c r="AMC19">
        <v>4.5464596100000003</v>
      </c>
      <c r="AMD19">
        <v>4.5447056195000002</v>
      </c>
      <c r="AME19">
        <v>4.5474415829000003</v>
      </c>
      <c r="AMF19">
        <v>4.5458874487000003</v>
      </c>
      <c r="AMG19">
        <v>4.5464596100000003</v>
      </c>
      <c r="AMH19">
        <v>4.5505117105000004</v>
      </c>
      <c r="AMI19">
        <v>4.5511025000999998</v>
      </c>
      <c r="AMJ19">
        <v>4.5464596100000003</v>
      </c>
      <c r="AMK19">
        <v>4.5427561959</v>
      </c>
      <c r="AML19">
        <v>4.5511320086999998</v>
      </c>
      <c r="AMM19">
        <v>9.0408534636999995</v>
      </c>
      <c r="AMN19">
        <v>4.5464596100000003</v>
      </c>
      <c r="AMO19">
        <v>4.5478925781999999</v>
      </c>
      <c r="AMP19">
        <v>4.5397516216999998</v>
      </c>
      <c r="AMQ19">
        <v>4.5458874487000003</v>
      </c>
      <c r="AMR19">
        <v>4.5391893606</v>
      </c>
      <c r="AMS19">
        <v>4.5436046443000002</v>
      </c>
      <c r="AMT19">
        <v>4.5388991798999996</v>
      </c>
      <c r="AMU19">
        <v>4.5386153230000001</v>
      </c>
      <c r="AMV19">
        <v>4.5453158723999998</v>
      </c>
      <c r="AMW19">
        <v>4.5456015875000002</v>
      </c>
      <c r="AMX19">
        <v>4.5427087479999999</v>
      </c>
      <c r="AMY19">
        <v>4.5482136004999996</v>
      </c>
      <c r="AMZ19">
        <v>4.5395939752999999</v>
      </c>
      <c r="ANA19">
        <v>4.5428828745000001</v>
      </c>
      <c r="ANB19">
        <v>4.5400824658000003</v>
      </c>
      <c r="ANC19">
        <v>4.5415047151000003</v>
      </c>
      <c r="AND19">
        <v>4.5455602868999998</v>
      </c>
      <c r="ANE19">
        <v>4.5464596100000003</v>
      </c>
      <c r="ANF19">
        <v>4.5464596100000003</v>
      </c>
      <c r="ANG19">
        <v>4.5464596100000003</v>
      </c>
      <c r="ANH19">
        <v>4.5464596100000003</v>
      </c>
      <c r="ANI19">
        <v>4291</v>
      </c>
      <c r="ANJ19">
        <v>1080</v>
      </c>
      <c r="ANK19">
        <v>1</v>
      </c>
      <c r="ANL19">
        <v>83497109</v>
      </c>
      <c r="ANM19">
        <v>1657722</v>
      </c>
      <c r="ANN19">
        <v>14093254</v>
      </c>
      <c r="ANO19">
        <v>48086183</v>
      </c>
      <c r="ANP19">
        <v>979153</v>
      </c>
      <c r="ANT19">
        <v>7288</v>
      </c>
      <c r="ANU19">
        <v>1001926</v>
      </c>
      <c r="ANV19">
        <v>24375</v>
      </c>
      <c r="ANW19">
        <v>1</v>
      </c>
      <c r="ANX19">
        <v>1</v>
      </c>
      <c r="ANY19">
        <v>2</v>
      </c>
      <c r="ANZ19">
        <v>2</v>
      </c>
      <c r="AOA19">
        <v>2</v>
      </c>
      <c r="AOB19">
        <v>1</v>
      </c>
      <c r="AOC19">
        <v>2</v>
      </c>
      <c r="AOD19">
        <v>2</v>
      </c>
      <c r="AOE19">
        <v>34409</v>
      </c>
      <c r="AOF19">
        <v>34409000</v>
      </c>
      <c r="AOG19">
        <v>654194</v>
      </c>
      <c r="AOH19">
        <v>2</v>
      </c>
      <c r="AOI19">
        <v>3</v>
      </c>
      <c r="AOJ19">
        <v>2</v>
      </c>
      <c r="AOK19">
        <v>3</v>
      </c>
      <c r="AOL19">
        <v>9</v>
      </c>
      <c r="AOM19">
        <v>9</v>
      </c>
      <c r="AON19">
        <v>2</v>
      </c>
      <c r="AOO19">
        <v>3</v>
      </c>
      <c r="AOP19">
        <v>2</v>
      </c>
      <c r="AOQ19">
        <v>3</v>
      </c>
      <c r="AOR19">
        <v>32639140</v>
      </c>
      <c r="AOS19">
        <v>12490152</v>
      </c>
      <c r="AOT19">
        <v>2546636</v>
      </c>
      <c r="AOU19">
        <v>1769860</v>
      </c>
      <c r="AOV19">
        <v>8423740</v>
      </c>
      <c r="AOW19">
        <v>975953</v>
      </c>
      <c r="AOX19">
        <v>2971796</v>
      </c>
      <c r="AOY19">
        <v>3423925</v>
      </c>
      <c r="AOZ19">
        <v>8170248</v>
      </c>
      <c r="APA19">
        <v>10085659</v>
      </c>
      <c r="APB19">
        <v>0</v>
      </c>
      <c r="APC19">
        <v>12490152</v>
      </c>
      <c r="APD19">
        <v>2546636</v>
      </c>
      <c r="APE19">
        <v>0</v>
      </c>
      <c r="APF19">
        <v>8423740</v>
      </c>
      <c r="APG19">
        <v>975953</v>
      </c>
      <c r="APH19">
        <v>2971796</v>
      </c>
      <c r="API19">
        <v>3423925</v>
      </c>
      <c r="APJ19">
        <v>8170248</v>
      </c>
      <c r="APK19">
        <v>9083733</v>
      </c>
      <c r="APQ19">
        <v>0</v>
      </c>
      <c r="APR19">
        <v>0</v>
      </c>
      <c r="APS19">
        <v>0</v>
      </c>
      <c r="APT19">
        <v>0</v>
      </c>
      <c r="APU19">
        <v>1001926</v>
      </c>
      <c r="APV19">
        <v>32639140</v>
      </c>
      <c r="APW19">
        <v>0</v>
      </c>
      <c r="APX19">
        <v>1769860</v>
      </c>
      <c r="APY19">
        <v>0</v>
      </c>
      <c r="APZ19">
        <v>0</v>
      </c>
      <c r="AQA19">
        <v>1</v>
      </c>
    </row>
    <row r="20" spans="1:1119" x14ac:dyDescent="0.25">
      <c r="A20">
        <v>4069</v>
      </c>
      <c r="B20">
        <v>1</v>
      </c>
      <c r="C20">
        <v>2</v>
      </c>
      <c r="D20">
        <v>4</v>
      </c>
      <c r="F20">
        <v>250000</v>
      </c>
      <c r="G20">
        <v>8</v>
      </c>
      <c r="H20">
        <v>3</v>
      </c>
      <c r="I20">
        <v>1</v>
      </c>
      <c r="J20">
        <v>2</v>
      </c>
      <c r="K20">
        <v>1</v>
      </c>
      <c r="P20">
        <v>9</v>
      </c>
      <c r="Q20">
        <v>0</v>
      </c>
      <c r="R20">
        <v>11</v>
      </c>
      <c r="S20">
        <v>2</v>
      </c>
      <c r="T20">
        <v>1</v>
      </c>
      <c r="U20">
        <v>3</v>
      </c>
      <c r="V20">
        <v>2</v>
      </c>
      <c r="X20">
        <v>1978</v>
      </c>
      <c r="Y20">
        <v>5</v>
      </c>
      <c r="AA20">
        <v>1</v>
      </c>
      <c r="AB20">
        <v>2</v>
      </c>
      <c r="AC20">
        <v>2</v>
      </c>
      <c r="AD20">
        <v>1</v>
      </c>
      <c r="AE20">
        <v>1</v>
      </c>
      <c r="AF20">
        <v>2</v>
      </c>
      <c r="AG20">
        <v>2</v>
      </c>
      <c r="AH20">
        <v>2</v>
      </c>
      <c r="AI20">
        <v>1</v>
      </c>
      <c r="AJ20">
        <v>2</v>
      </c>
      <c r="AK20">
        <v>2</v>
      </c>
      <c r="AL20">
        <v>2</v>
      </c>
      <c r="AM20">
        <v>2</v>
      </c>
      <c r="AN20">
        <v>2</v>
      </c>
      <c r="AO20">
        <v>2</v>
      </c>
      <c r="AP20">
        <v>2</v>
      </c>
      <c r="AQ20">
        <v>1</v>
      </c>
      <c r="AX20">
        <v>8</v>
      </c>
      <c r="BL20">
        <v>1</v>
      </c>
      <c r="BM20">
        <v>2</v>
      </c>
      <c r="BN20">
        <v>1</v>
      </c>
      <c r="BP20">
        <v>1</v>
      </c>
      <c r="BQ20">
        <v>1</v>
      </c>
      <c r="BR20">
        <v>2</v>
      </c>
      <c r="BS20">
        <v>1</v>
      </c>
      <c r="BT20">
        <v>1</v>
      </c>
      <c r="BU20">
        <v>2</v>
      </c>
      <c r="BV20">
        <v>2</v>
      </c>
      <c r="BX20">
        <v>6</v>
      </c>
      <c r="BY20">
        <v>1</v>
      </c>
      <c r="BZ20">
        <v>2</v>
      </c>
      <c r="CA20">
        <v>1</v>
      </c>
      <c r="CB20">
        <v>1</v>
      </c>
      <c r="CC20">
        <v>1</v>
      </c>
      <c r="CG20">
        <v>12</v>
      </c>
      <c r="CJ20">
        <v>1</v>
      </c>
      <c r="CK20">
        <v>1</v>
      </c>
      <c r="CL20">
        <v>1</v>
      </c>
      <c r="CM20">
        <v>168</v>
      </c>
      <c r="CN20">
        <v>7</v>
      </c>
      <c r="CO20">
        <v>175</v>
      </c>
      <c r="CP20">
        <v>7</v>
      </c>
      <c r="CQ20">
        <v>1</v>
      </c>
      <c r="CR20">
        <v>2</v>
      </c>
      <c r="CS20">
        <v>1</v>
      </c>
      <c r="CT20">
        <v>1</v>
      </c>
      <c r="CU20">
        <v>2</v>
      </c>
      <c r="CV20">
        <v>2</v>
      </c>
      <c r="CW20">
        <v>2</v>
      </c>
      <c r="CX20">
        <v>2</v>
      </c>
      <c r="CZ20">
        <v>1</v>
      </c>
      <c r="DA20">
        <v>2</v>
      </c>
      <c r="DB20">
        <v>2</v>
      </c>
      <c r="DD20">
        <v>2</v>
      </c>
      <c r="DE20">
        <v>1</v>
      </c>
      <c r="DF20">
        <v>2</v>
      </c>
      <c r="DG20">
        <v>1</v>
      </c>
      <c r="DH20">
        <v>2</v>
      </c>
      <c r="DI20">
        <v>2</v>
      </c>
      <c r="DJ20">
        <v>2</v>
      </c>
      <c r="DK20">
        <v>2</v>
      </c>
      <c r="DL20">
        <v>2</v>
      </c>
      <c r="DP20">
        <v>1</v>
      </c>
      <c r="DV20">
        <v>2</v>
      </c>
      <c r="DZ20">
        <v>2</v>
      </c>
      <c r="EF20">
        <v>100</v>
      </c>
      <c r="EH20">
        <v>2</v>
      </c>
      <c r="EI20">
        <v>2</v>
      </c>
      <c r="EJ20">
        <v>2</v>
      </c>
      <c r="EK20">
        <v>1</v>
      </c>
      <c r="EL20">
        <v>2</v>
      </c>
      <c r="EM20">
        <v>2</v>
      </c>
      <c r="EN20">
        <v>2</v>
      </c>
      <c r="ER20">
        <v>100</v>
      </c>
      <c r="EV20">
        <v>4</v>
      </c>
      <c r="FK20">
        <v>2</v>
      </c>
      <c r="FL20">
        <v>2</v>
      </c>
      <c r="FM20">
        <v>2</v>
      </c>
      <c r="FN20">
        <v>2</v>
      </c>
      <c r="FO20">
        <v>1</v>
      </c>
      <c r="FP20">
        <v>2</v>
      </c>
      <c r="FQ20">
        <v>2</v>
      </c>
      <c r="GL20">
        <v>2</v>
      </c>
      <c r="GM20">
        <v>1</v>
      </c>
      <c r="GN20">
        <v>2</v>
      </c>
      <c r="GO20">
        <v>2</v>
      </c>
      <c r="GP20">
        <v>2</v>
      </c>
      <c r="GQ20">
        <v>2</v>
      </c>
      <c r="GR20">
        <v>2</v>
      </c>
      <c r="GV20">
        <v>2</v>
      </c>
      <c r="GX20">
        <v>1</v>
      </c>
      <c r="GZ20">
        <v>90</v>
      </c>
      <c r="HA20">
        <v>2</v>
      </c>
      <c r="HB20">
        <v>2</v>
      </c>
      <c r="HC20">
        <v>2</v>
      </c>
      <c r="HD20">
        <v>1</v>
      </c>
      <c r="HE20">
        <v>2</v>
      </c>
      <c r="HF20">
        <v>2</v>
      </c>
      <c r="HG20">
        <v>2</v>
      </c>
      <c r="HH20">
        <v>2</v>
      </c>
      <c r="HL20">
        <v>100</v>
      </c>
      <c r="HQ20">
        <v>4</v>
      </c>
      <c r="IE20">
        <v>1</v>
      </c>
      <c r="IF20">
        <v>2</v>
      </c>
      <c r="IG20">
        <v>2</v>
      </c>
      <c r="IH20">
        <v>2</v>
      </c>
      <c r="II20">
        <v>2</v>
      </c>
      <c r="IJ20">
        <v>2</v>
      </c>
      <c r="IK20">
        <v>2</v>
      </c>
      <c r="IU20">
        <v>2</v>
      </c>
      <c r="IV20">
        <v>1</v>
      </c>
      <c r="IW20">
        <v>2</v>
      </c>
      <c r="IX20">
        <v>2</v>
      </c>
      <c r="IY20">
        <v>2</v>
      </c>
      <c r="IZ20">
        <v>2</v>
      </c>
      <c r="JA20">
        <v>1</v>
      </c>
      <c r="JB20">
        <v>2</v>
      </c>
      <c r="JD20">
        <v>2</v>
      </c>
      <c r="JF20">
        <v>1</v>
      </c>
      <c r="JG20">
        <v>1</v>
      </c>
      <c r="JH20">
        <v>1</v>
      </c>
      <c r="JI20">
        <v>2</v>
      </c>
      <c r="JM20">
        <v>1</v>
      </c>
      <c r="JS20">
        <v>1</v>
      </c>
      <c r="JV20">
        <v>2</v>
      </c>
      <c r="JZ20">
        <v>2</v>
      </c>
      <c r="KF20">
        <v>2</v>
      </c>
      <c r="KJ20">
        <v>2</v>
      </c>
      <c r="LH20">
        <v>2</v>
      </c>
      <c r="LJ20">
        <v>2</v>
      </c>
      <c r="LO20">
        <v>2</v>
      </c>
      <c r="LP20">
        <v>1</v>
      </c>
      <c r="LQ20">
        <v>2</v>
      </c>
      <c r="LR20">
        <v>2</v>
      </c>
      <c r="MA20">
        <v>2</v>
      </c>
      <c r="MB20">
        <v>2</v>
      </c>
      <c r="MJ20">
        <v>1</v>
      </c>
      <c r="MT20">
        <v>1</v>
      </c>
      <c r="MU20">
        <v>1</v>
      </c>
      <c r="MY20">
        <v>1</v>
      </c>
      <c r="MZ20">
        <v>1</v>
      </c>
      <c r="NA20">
        <v>1</v>
      </c>
      <c r="NB20">
        <v>2</v>
      </c>
      <c r="NC20">
        <v>2</v>
      </c>
      <c r="ND20">
        <v>2</v>
      </c>
      <c r="NE20">
        <v>2</v>
      </c>
      <c r="NF20">
        <v>1</v>
      </c>
      <c r="NG20">
        <v>2</v>
      </c>
      <c r="NH20">
        <v>2</v>
      </c>
      <c r="NI20">
        <v>10</v>
      </c>
      <c r="NN20">
        <v>5</v>
      </c>
      <c r="NU20">
        <v>1</v>
      </c>
      <c r="NV20">
        <v>200</v>
      </c>
      <c r="NW20">
        <v>6</v>
      </c>
      <c r="NX20">
        <v>2</v>
      </c>
      <c r="NZ20">
        <v>2</v>
      </c>
      <c r="OA20">
        <v>50</v>
      </c>
      <c r="OB20">
        <v>5</v>
      </c>
      <c r="OC20">
        <v>20</v>
      </c>
      <c r="OD20">
        <v>2</v>
      </c>
      <c r="OE20">
        <v>2</v>
      </c>
      <c r="OF20">
        <v>0</v>
      </c>
      <c r="OG20">
        <v>0</v>
      </c>
      <c r="OH20">
        <v>2</v>
      </c>
      <c r="OJ20">
        <v>2</v>
      </c>
      <c r="OK20">
        <v>2</v>
      </c>
      <c r="OM20">
        <v>1</v>
      </c>
      <c r="ON20">
        <v>2</v>
      </c>
      <c r="OO20">
        <v>2</v>
      </c>
      <c r="OQ20">
        <v>1</v>
      </c>
      <c r="OR20">
        <v>20</v>
      </c>
      <c r="OS20">
        <v>1</v>
      </c>
      <c r="OT20">
        <v>90</v>
      </c>
      <c r="OU20">
        <v>4</v>
      </c>
      <c r="OV20">
        <v>1</v>
      </c>
      <c r="OW20">
        <v>50</v>
      </c>
      <c r="OX20">
        <v>2</v>
      </c>
      <c r="OY20">
        <v>1</v>
      </c>
      <c r="OZ20">
        <v>1</v>
      </c>
      <c r="PA20">
        <v>1</v>
      </c>
      <c r="PB20">
        <v>1</v>
      </c>
      <c r="PC20">
        <v>1</v>
      </c>
      <c r="PD20">
        <v>1</v>
      </c>
      <c r="PE20">
        <v>1</v>
      </c>
      <c r="PF20">
        <v>2</v>
      </c>
      <c r="PG20">
        <v>95</v>
      </c>
      <c r="PH20">
        <v>1</v>
      </c>
      <c r="PI20">
        <v>1</v>
      </c>
      <c r="PJ20">
        <v>1</v>
      </c>
      <c r="PK20">
        <v>1</v>
      </c>
      <c r="PL20">
        <v>1</v>
      </c>
      <c r="PN20">
        <v>2</v>
      </c>
      <c r="PO20">
        <v>2</v>
      </c>
      <c r="PP20">
        <v>2</v>
      </c>
      <c r="PQ20">
        <v>2</v>
      </c>
      <c r="PR20">
        <v>2</v>
      </c>
      <c r="PS20">
        <v>2</v>
      </c>
      <c r="PT20">
        <v>2</v>
      </c>
      <c r="PU20">
        <v>2</v>
      </c>
      <c r="PV20">
        <v>1</v>
      </c>
      <c r="PW20">
        <v>2</v>
      </c>
      <c r="PX20">
        <v>2</v>
      </c>
      <c r="PY20">
        <v>1</v>
      </c>
      <c r="PZ20">
        <v>2</v>
      </c>
      <c r="QA20">
        <v>2</v>
      </c>
      <c r="QB20">
        <v>2</v>
      </c>
      <c r="QC20">
        <v>80</v>
      </c>
      <c r="QD20">
        <v>0</v>
      </c>
      <c r="QE20">
        <v>0</v>
      </c>
      <c r="QF20">
        <v>0</v>
      </c>
      <c r="QG20">
        <v>0</v>
      </c>
      <c r="QH20">
        <v>0</v>
      </c>
      <c r="QI20">
        <v>0</v>
      </c>
      <c r="QJ20">
        <v>9</v>
      </c>
      <c r="QK20">
        <v>9</v>
      </c>
      <c r="QL20">
        <v>9</v>
      </c>
      <c r="QM20">
        <v>9</v>
      </c>
      <c r="QN20">
        <v>0</v>
      </c>
      <c r="QO20">
        <v>1</v>
      </c>
      <c r="QP20">
        <v>0</v>
      </c>
      <c r="QQ20">
        <v>1</v>
      </c>
      <c r="QR20">
        <v>0</v>
      </c>
      <c r="QS20">
        <v>0</v>
      </c>
      <c r="QT20">
        <v>0</v>
      </c>
      <c r="QU20">
        <v>9</v>
      </c>
      <c r="QV20">
        <v>0</v>
      </c>
      <c r="QW20">
        <v>0</v>
      </c>
      <c r="QX20">
        <v>1</v>
      </c>
      <c r="QY20">
        <v>1</v>
      </c>
      <c r="QZ20">
        <v>1</v>
      </c>
      <c r="RA20">
        <v>1</v>
      </c>
      <c r="RB20">
        <v>1</v>
      </c>
      <c r="RC20">
        <v>1</v>
      </c>
      <c r="RD20">
        <v>1</v>
      </c>
      <c r="RE20">
        <v>1</v>
      </c>
      <c r="RF20">
        <v>1</v>
      </c>
      <c r="RG20">
        <v>1</v>
      </c>
      <c r="RH20">
        <v>1</v>
      </c>
      <c r="RI20">
        <v>1</v>
      </c>
      <c r="RJ20">
        <v>1</v>
      </c>
      <c r="RK20">
        <v>1</v>
      </c>
      <c r="RL20">
        <v>1</v>
      </c>
      <c r="RM20">
        <v>1</v>
      </c>
      <c r="RN20">
        <v>9</v>
      </c>
      <c r="RO20">
        <v>9</v>
      </c>
      <c r="RP20">
        <v>9</v>
      </c>
      <c r="RQ20">
        <v>9</v>
      </c>
      <c r="RR20">
        <v>9</v>
      </c>
      <c r="RS20">
        <v>9</v>
      </c>
      <c r="RT20">
        <v>9</v>
      </c>
      <c r="RU20">
        <v>9</v>
      </c>
      <c r="RV20">
        <v>9</v>
      </c>
      <c r="RW20">
        <v>9</v>
      </c>
      <c r="RX20">
        <v>9</v>
      </c>
      <c r="RY20">
        <v>0</v>
      </c>
      <c r="RZ20">
        <v>0</v>
      </c>
      <c r="SA20">
        <v>0</v>
      </c>
      <c r="SB20">
        <v>0</v>
      </c>
      <c r="SC20">
        <v>0</v>
      </c>
      <c r="SD20">
        <v>0</v>
      </c>
      <c r="SE20">
        <v>0</v>
      </c>
      <c r="SF20">
        <v>0</v>
      </c>
      <c r="SG20">
        <v>0</v>
      </c>
      <c r="SH20">
        <v>0</v>
      </c>
      <c r="SI20">
        <v>9</v>
      </c>
      <c r="SJ20">
        <v>0</v>
      </c>
      <c r="SK20">
        <v>0</v>
      </c>
      <c r="SL20">
        <v>0</v>
      </c>
      <c r="SM20">
        <v>0</v>
      </c>
      <c r="SN20">
        <v>0</v>
      </c>
      <c r="SO20">
        <v>0</v>
      </c>
      <c r="SP20">
        <v>9</v>
      </c>
      <c r="SQ20">
        <v>9</v>
      </c>
      <c r="SR20">
        <v>9</v>
      </c>
      <c r="SS20">
        <v>0</v>
      </c>
      <c r="ST20">
        <v>9</v>
      </c>
      <c r="SU20">
        <v>9</v>
      </c>
      <c r="SV20">
        <v>0</v>
      </c>
      <c r="SW20">
        <v>0</v>
      </c>
      <c r="SX20">
        <v>0</v>
      </c>
      <c r="SY20">
        <v>0</v>
      </c>
      <c r="SZ20">
        <v>0</v>
      </c>
      <c r="TA20">
        <v>0</v>
      </c>
      <c r="TB20">
        <v>0</v>
      </c>
      <c r="TC20">
        <v>0</v>
      </c>
      <c r="TD20">
        <v>0</v>
      </c>
      <c r="TE20">
        <v>0</v>
      </c>
      <c r="TF20">
        <v>0</v>
      </c>
      <c r="TG20">
        <v>0</v>
      </c>
      <c r="TH20">
        <v>0</v>
      </c>
      <c r="TI20">
        <v>1</v>
      </c>
      <c r="TJ20">
        <v>1</v>
      </c>
      <c r="TK20">
        <v>0</v>
      </c>
      <c r="TL20">
        <v>0</v>
      </c>
      <c r="TM20">
        <v>0</v>
      </c>
      <c r="TN20">
        <v>0</v>
      </c>
      <c r="TO20">
        <v>0</v>
      </c>
      <c r="TP20">
        <v>0</v>
      </c>
      <c r="TQ20">
        <v>0</v>
      </c>
      <c r="TR20">
        <v>0</v>
      </c>
      <c r="TS20">
        <v>0</v>
      </c>
      <c r="TT20">
        <v>0</v>
      </c>
      <c r="TU20">
        <v>0</v>
      </c>
      <c r="TV20">
        <v>0</v>
      </c>
      <c r="TW20">
        <v>9</v>
      </c>
      <c r="TX20">
        <v>9</v>
      </c>
      <c r="TY20">
        <v>9</v>
      </c>
      <c r="TZ20">
        <v>0</v>
      </c>
      <c r="UA20">
        <v>9</v>
      </c>
      <c r="UB20">
        <v>9</v>
      </c>
      <c r="UC20">
        <v>9</v>
      </c>
      <c r="UD20">
        <v>9</v>
      </c>
      <c r="UE20">
        <v>9</v>
      </c>
      <c r="UF20">
        <v>0</v>
      </c>
      <c r="UG20">
        <v>9</v>
      </c>
      <c r="UH20">
        <v>9</v>
      </c>
      <c r="UI20">
        <v>9</v>
      </c>
      <c r="UJ20">
        <v>0</v>
      </c>
      <c r="UK20">
        <v>9</v>
      </c>
      <c r="UL20">
        <v>9</v>
      </c>
      <c r="UM20">
        <v>9</v>
      </c>
      <c r="UN20">
        <v>9</v>
      </c>
      <c r="UO20">
        <v>9</v>
      </c>
      <c r="UP20">
        <v>0</v>
      </c>
      <c r="UQ20">
        <v>9</v>
      </c>
      <c r="UR20">
        <v>0</v>
      </c>
      <c r="US20">
        <v>0</v>
      </c>
      <c r="UT20">
        <v>0</v>
      </c>
      <c r="UU20">
        <v>0</v>
      </c>
      <c r="UV20">
        <v>0</v>
      </c>
      <c r="UW20">
        <v>0</v>
      </c>
      <c r="UX20">
        <v>0</v>
      </c>
      <c r="UY20">
        <v>9</v>
      </c>
      <c r="UZ20">
        <v>9</v>
      </c>
      <c r="VA20">
        <v>9</v>
      </c>
      <c r="VB20">
        <v>0</v>
      </c>
      <c r="VC20">
        <v>9</v>
      </c>
      <c r="VD20">
        <v>9</v>
      </c>
      <c r="VE20">
        <v>9</v>
      </c>
      <c r="VF20">
        <v>0</v>
      </c>
      <c r="VG20">
        <v>9</v>
      </c>
      <c r="VH20">
        <v>9</v>
      </c>
      <c r="VI20">
        <v>9</v>
      </c>
      <c r="VJ20">
        <v>9</v>
      </c>
      <c r="VK20">
        <v>9</v>
      </c>
      <c r="VL20">
        <v>9</v>
      </c>
      <c r="VM20">
        <v>9</v>
      </c>
      <c r="VN20">
        <v>9</v>
      </c>
      <c r="VO20">
        <v>9</v>
      </c>
      <c r="VP20">
        <v>9</v>
      </c>
      <c r="VQ20">
        <v>9</v>
      </c>
      <c r="VR20">
        <v>9</v>
      </c>
      <c r="VS20">
        <v>9</v>
      </c>
      <c r="VT20">
        <v>9</v>
      </c>
      <c r="VU20">
        <v>0</v>
      </c>
      <c r="VV20">
        <v>0</v>
      </c>
      <c r="VW20">
        <v>0</v>
      </c>
      <c r="VX20">
        <v>0</v>
      </c>
      <c r="VY20">
        <v>0</v>
      </c>
      <c r="VZ20">
        <v>0</v>
      </c>
      <c r="WA20">
        <v>0</v>
      </c>
      <c r="WB20">
        <v>9</v>
      </c>
      <c r="WC20">
        <v>9</v>
      </c>
      <c r="WD20">
        <v>9</v>
      </c>
      <c r="WE20">
        <v>9</v>
      </c>
      <c r="WF20">
        <v>9</v>
      </c>
      <c r="WG20">
        <v>9</v>
      </c>
      <c r="WH20">
        <v>9</v>
      </c>
      <c r="WI20">
        <v>9</v>
      </c>
      <c r="WJ20">
        <v>9</v>
      </c>
      <c r="WK20">
        <v>9</v>
      </c>
      <c r="WL20">
        <v>9</v>
      </c>
      <c r="WM20">
        <v>9</v>
      </c>
      <c r="WN20">
        <v>9</v>
      </c>
      <c r="WO20">
        <v>9</v>
      </c>
      <c r="WP20">
        <v>9</v>
      </c>
      <c r="WQ20">
        <v>9</v>
      </c>
      <c r="WR20">
        <v>9</v>
      </c>
      <c r="WS20">
        <v>0</v>
      </c>
      <c r="WT20">
        <v>0</v>
      </c>
      <c r="WU20">
        <v>0</v>
      </c>
      <c r="WV20">
        <v>0</v>
      </c>
      <c r="WW20">
        <v>0</v>
      </c>
      <c r="WX20">
        <v>0</v>
      </c>
      <c r="WY20">
        <v>0</v>
      </c>
      <c r="WZ20">
        <v>9</v>
      </c>
      <c r="XA20">
        <v>9</v>
      </c>
      <c r="XB20">
        <v>9</v>
      </c>
      <c r="XC20">
        <v>0</v>
      </c>
      <c r="XD20">
        <v>9</v>
      </c>
      <c r="XE20">
        <v>0</v>
      </c>
      <c r="XF20">
        <v>9</v>
      </c>
      <c r="XG20">
        <v>0</v>
      </c>
      <c r="XH20">
        <v>0</v>
      </c>
      <c r="XI20">
        <v>0</v>
      </c>
      <c r="XJ20">
        <v>0</v>
      </c>
      <c r="XK20">
        <v>0</v>
      </c>
      <c r="XL20">
        <v>0</v>
      </c>
      <c r="XM20">
        <v>0</v>
      </c>
      <c r="XN20">
        <v>0</v>
      </c>
      <c r="XO20">
        <v>0</v>
      </c>
      <c r="XP20">
        <v>9</v>
      </c>
      <c r="XQ20">
        <v>9</v>
      </c>
      <c r="XR20">
        <v>9</v>
      </c>
      <c r="XS20">
        <v>0</v>
      </c>
      <c r="XT20">
        <v>9</v>
      </c>
      <c r="XU20">
        <v>9</v>
      </c>
      <c r="XV20">
        <v>9</v>
      </c>
      <c r="XW20">
        <v>9</v>
      </c>
      <c r="XX20">
        <v>0</v>
      </c>
      <c r="XY20">
        <v>9</v>
      </c>
      <c r="XZ20">
        <v>9</v>
      </c>
      <c r="YA20">
        <v>9</v>
      </c>
      <c r="YB20">
        <v>9</v>
      </c>
      <c r="YC20">
        <v>9</v>
      </c>
      <c r="YD20">
        <v>9</v>
      </c>
      <c r="YE20">
        <v>9</v>
      </c>
      <c r="YF20">
        <v>9</v>
      </c>
      <c r="YG20">
        <v>9</v>
      </c>
      <c r="YH20">
        <v>9</v>
      </c>
      <c r="YI20">
        <v>9</v>
      </c>
      <c r="YJ20">
        <v>9</v>
      </c>
      <c r="YK20">
        <v>9</v>
      </c>
      <c r="YL20">
        <v>0</v>
      </c>
      <c r="YM20">
        <v>0</v>
      </c>
      <c r="YN20">
        <v>0</v>
      </c>
      <c r="YO20">
        <v>0</v>
      </c>
      <c r="YP20">
        <v>0</v>
      </c>
      <c r="YQ20">
        <v>0</v>
      </c>
      <c r="YR20">
        <v>0</v>
      </c>
      <c r="YS20">
        <v>9</v>
      </c>
      <c r="YT20">
        <v>9</v>
      </c>
      <c r="YU20">
        <v>9</v>
      </c>
      <c r="YV20">
        <v>9</v>
      </c>
      <c r="YW20">
        <v>9</v>
      </c>
      <c r="YX20">
        <v>9</v>
      </c>
      <c r="YY20">
        <v>9</v>
      </c>
      <c r="YZ20">
        <v>9</v>
      </c>
      <c r="ZA20">
        <v>9</v>
      </c>
      <c r="ZB20">
        <v>0</v>
      </c>
      <c r="ZC20">
        <v>0</v>
      </c>
      <c r="ZD20">
        <v>0</v>
      </c>
      <c r="ZE20">
        <v>0</v>
      </c>
      <c r="ZF20">
        <v>0</v>
      </c>
      <c r="ZG20">
        <v>0</v>
      </c>
      <c r="ZH20">
        <v>0</v>
      </c>
      <c r="ZI20">
        <v>0</v>
      </c>
      <c r="ZJ20">
        <v>9</v>
      </c>
      <c r="ZK20">
        <v>0</v>
      </c>
      <c r="ZL20">
        <v>9</v>
      </c>
      <c r="ZM20">
        <v>0</v>
      </c>
      <c r="ZN20">
        <v>0</v>
      </c>
      <c r="ZO20">
        <v>0</v>
      </c>
      <c r="ZP20">
        <v>0</v>
      </c>
      <c r="ZQ20">
        <v>9</v>
      </c>
      <c r="ZR20">
        <v>9</v>
      </c>
      <c r="ZS20">
        <v>9</v>
      </c>
      <c r="ZT20">
        <v>0</v>
      </c>
      <c r="ZU20">
        <v>9</v>
      </c>
      <c r="ZV20">
        <v>9</v>
      </c>
      <c r="ZW20">
        <v>9</v>
      </c>
      <c r="ZX20">
        <v>9</v>
      </c>
      <c r="ZY20">
        <v>9</v>
      </c>
      <c r="ZZ20">
        <v>0</v>
      </c>
      <c r="AAA20">
        <v>9</v>
      </c>
      <c r="AAB20">
        <v>9</v>
      </c>
      <c r="AAC20">
        <v>0</v>
      </c>
      <c r="AAD20">
        <v>9</v>
      </c>
      <c r="AAE20">
        <v>9</v>
      </c>
      <c r="AAF20">
        <v>9</v>
      </c>
      <c r="AAG20">
        <v>0</v>
      </c>
      <c r="AAH20">
        <v>9</v>
      </c>
      <c r="AAI20">
        <v>9</v>
      </c>
      <c r="AAJ20">
        <v>9</v>
      </c>
      <c r="AAK20">
        <v>9</v>
      </c>
      <c r="AAL20">
        <v>9</v>
      </c>
      <c r="AAM20">
        <v>0</v>
      </c>
      <c r="AAN20">
        <v>9</v>
      </c>
      <c r="AAO20">
        <v>9</v>
      </c>
      <c r="AAP20">
        <v>9</v>
      </c>
      <c r="AAQ20">
        <v>0</v>
      </c>
      <c r="AAR20">
        <v>9</v>
      </c>
      <c r="AAS20">
        <v>9</v>
      </c>
      <c r="AAT20">
        <v>9</v>
      </c>
      <c r="AAU20">
        <v>9</v>
      </c>
      <c r="AAV20">
        <v>9</v>
      </c>
      <c r="AAW20">
        <v>9</v>
      </c>
      <c r="AAX20">
        <v>9</v>
      </c>
      <c r="AAY20">
        <v>9</v>
      </c>
      <c r="AAZ20">
        <v>9</v>
      </c>
      <c r="ABA20">
        <v>9</v>
      </c>
      <c r="ABB20">
        <v>9</v>
      </c>
      <c r="ABC20">
        <v>9</v>
      </c>
      <c r="ABD20">
        <v>9</v>
      </c>
      <c r="ABE20">
        <v>9</v>
      </c>
      <c r="ABF20">
        <v>9</v>
      </c>
      <c r="ABG20">
        <v>9</v>
      </c>
      <c r="ABH20">
        <v>9</v>
      </c>
      <c r="ABI20">
        <v>9</v>
      </c>
      <c r="ABJ20">
        <v>9</v>
      </c>
      <c r="ABK20">
        <v>9</v>
      </c>
      <c r="ABL20">
        <v>9</v>
      </c>
      <c r="ABM20">
        <v>9</v>
      </c>
      <c r="ABN20">
        <v>9</v>
      </c>
      <c r="ABO20">
        <v>9</v>
      </c>
      <c r="ABP20">
        <v>9</v>
      </c>
      <c r="ABQ20">
        <v>0</v>
      </c>
      <c r="ABR20">
        <v>9</v>
      </c>
      <c r="ABS20">
        <v>9</v>
      </c>
      <c r="ABT20">
        <v>9</v>
      </c>
      <c r="ABU20">
        <v>9</v>
      </c>
      <c r="ABV20">
        <v>9</v>
      </c>
      <c r="ABW20">
        <v>9</v>
      </c>
      <c r="ABX20">
        <v>9</v>
      </c>
      <c r="ABY20">
        <v>0</v>
      </c>
      <c r="ABZ20">
        <v>9</v>
      </c>
      <c r="ACA20">
        <v>9</v>
      </c>
      <c r="ACB20">
        <v>9</v>
      </c>
      <c r="ACC20">
        <v>9</v>
      </c>
      <c r="ACD20">
        <v>9</v>
      </c>
      <c r="ACE20">
        <v>9</v>
      </c>
      <c r="ACF20">
        <v>9</v>
      </c>
      <c r="ACG20">
        <v>9</v>
      </c>
      <c r="ACH20">
        <v>9</v>
      </c>
      <c r="ACI20">
        <v>0</v>
      </c>
      <c r="ACJ20">
        <v>1</v>
      </c>
      <c r="ACK20">
        <v>9</v>
      </c>
      <c r="ACL20">
        <v>9</v>
      </c>
      <c r="ACM20">
        <v>9</v>
      </c>
      <c r="ACN20">
        <v>0</v>
      </c>
      <c r="ACO20">
        <v>0</v>
      </c>
      <c r="ACP20">
        <v>0</v>
      </c>
      <c r="ACQ20">
        <v>0</v>
      </c>
      <c r="ACR20">
        <v>0</v>
      </c>
      <c r="ACS20">
        <v>0</v>
      </c>
      <c r="ACT20">
        <v>0</v>
      </c>
      <c r="ACU20">
        <v>0</v>
      </c>
      <c r="ACV20">
        <v>0</v>
      </c>
      <c r="ACW20">
        <v>0</v>
      </c>
      <c r="ACX20">
        <v>1</v>
      </c>
      <c r="ACY20">
        <v>9</v>
      </c>
      <c r="ACZ20">
        <v>9</v>
      </c>
      <c r="ADA20">
        <v>9</v>
      </c>
      <c r="ADB20">
        <v>9</v>
      </c>
      <c r="ADC20">
        <v>0</v>
      </c>
      <c r="ADD20">
        <v>9</v>
      </c>
      <c r="ADE20">
        <v>9</v>
      </c>
      <c r="ADF20">
        <v>9</v>
      </c>
      <c r="ADG20">
        <v>9</v>
      </c>
      <c r="ADH20">
        <v>9</v>
      </c>
      <c r="ADI20">
        <v>9</v>
      </c>
      <c r="ADJ20">
        <v>0</v>
      </c>
      <c r="ADK20">
        <v>1</v>
      </c>
      <c r="ADL20">
        <v>1</v>
      </c>
      <c r="ADM20">
        <v>1</v>
      </c>
      <c r="ADN20">
        <v>9</v>
      </c>
      <c r="ADO20">
        <v>0</v>
      </c>
      <c r="ADP20">
        <v>1</v>
      </c>
      <c r="ADQ20">
        <v>1</v>
      </c>
      <c r="ADR20">
        <v>1</v>
      </c>
      <c r="ADS20">
        <v>1</v>
      </c>
      <c r="ADT20">
        <v>1</v>
      </c>
      <c r="ADU20">
        <v>1</v>
      </c>
      <c r="ADV20">
        <v>1</v>
      </c>
      <c r="ADW20">
        <v>0</v>
      </c>
      <c r="ADX20">
        <v>9</v>
      </c>
      <c r="ADY20">
        <v>0</v>
      </c>
      <c r="ADZ20">
        <v>0</v>
      </c>
      <c r="AEA20">
        <v>9</v>
      </c>
      <c r="AEB20">
        <v>0</v>
      </c>
      <c r="AEC20">
        <v>0</v>
      </c>
      <c r="AED20">
        <v>0</v>
      </c>
      <c r="AEE20">
        <v>9</v>
      </c>
      <c r="AEF20">
        <v>0</v>
      </c>
      <c r="AEG20">
        <v>1</v>
      </c>
      <c r="AEH20">
        <v>0</v>
      </c>
      <c r="AEI20">
        <v>0</v>
      </c>
      <c r="AEJ20">
        <v>0</v>
      </c>
      <c r="AEK20">
        <v>0</v>
      </c>
      <c r="AEL20">
        <v>0</v>
      </c>
      <c r="AEM20">
        <v>0</v>
      </c>
      <c r="AEN20">
        <v>0</v>
      </c>
      <c r="AEO20">
        <v>0</v>
      </c>
      <c r="AEP20">
        <v>0</v>
      </c>
      <c r="AEQ20">
        <v>0</v>
      </c>
      <c r="AER20">
        <v>0</v>
      </c>
      <c r="AES20">
        <v>0</v>
      </c>
      <c r="AET20">
        <v>0</v>
      </c>
      <c r="AEU20">
        <v>0</v>
      </c>
      <c r="AEV20">
        <v>0</v>
      </c>
      <c r="AEW20">
        <v>0</v>
      </c>
      <c r="AEX20">
        <v>0</v>
      </c>
      <c r="AEY20">
        <v>0</v>
      </c>
      <c r="AEZ20">
        <v>0</v>
      </c>
      <c r="AFA20">
        <v>0</v>
      </c>
      <c r="AFB20">
        <v>9</v>
      </c>
      <c r="AFC20">
        <v>0</v>
      </c>
      <c r="AFD20">
        <v>0</v>
      </c>
      <c r="AFE20">
        <v>0</v>
      </c>
      <c r="AFF20">
        <v>0</v>
      </c>
      <c r="AFG20">
        <v>0</v>
      </c>
      <c r="AFH20">
        <v>0</v>
      </c>
      <c r="AFI20">
        <v>0</v>
      </c>
      <c r="AFJ20">
        <v>0</v>
      </c>
      <c r="AFK20">
        <v>0</v>
      </c>
      <c r="AFL20">
        <v>0</v>
      </c>
      <c r="AFM20">
        <v>1</v>
      </c>
      <c r="AFN20">
        <v>1</v>
      </c>
      <c r="AFO20">
        <v>1</v>
      </c>
      <c r="AFP20">
        <v>1</v>
      </c>
      <c r="AFQ20">
        <v>1</v>
      </c>
      <c r="AFR20">
        <v>1</v>
      </c>
      <c r="AFS20">
        <v>9.0929192199000006</v>
      </c>
      <c r="AFT20">
        <v>9.0886781768000002</v>
      </c>
      <c r="AFU20">
        <v>9.0946822781000005</v>
      </c>
      <c r="AFV20">
        <v>9.0688227808999997</v>
      </c>
      <c r="AFW20">
        <v>9.0980079623000005</v>
      </c>
      <c r="AFX20">
        <v>9.1057843707000004</v>
      </c>
      <c r="AFY20">
        <v>9.0886781768000002</v>
      </c>
      <c r="AFZ20">
        <v>9.0618877133000009</v>
      </c>
      <c r="AGA20">
        <v>9.0914816017</v>
      </c>
      <c r="AGB20">
        <v>9.0981060689</v>
      </c>
      <c r="AGC20">
        <v>9.1132625692999998</v>
      </c>
      <c r="AGD20">
        <v>9.0975993285999994</v>
      </c>
      <c r="AGE20">
        <v>9.1155735778999993</v>
      </c>
      <c r="AGF20">
        <v>9.1080976358000001</v>
      </c>
      <c r="AGG20">
        <v>9.0894104938000009</v>
      </c>
      <c r="AGH20">
        <v>9.1024633437000002</v>
      </c>
      <c r="AGI20">
        <v>9.0678617806999995</v>
      </c>
      <c r="AGJ20">
        <v>9.0586928161000007</v>
      </c>
      <c r="AGK20">
        <v>9.1067326328</v>
      </c>
      <c r="AGL20">
        <v>9.0889724229999995</v>
      </c>
      <c r="AGM20">
        <v>9.0876795660000003</v>
      </c>
      <c r="AGN20">
        <v>9.1197102054000005</v>
      </c>
      <c r="AGO20">
        <v>9.0930195818000001</v>
      </c>
      <c r="AGP20">
        <v>9.1295756195000006</v>
      </c>
      <c r="AGQ20">
        <v>9.1001284220999992</v>
      </c>
      <c r="AGR20">
        <v>9.0861361030999994</v>
      </c>
      <c r="AGS20">
        <v>9.1079373722000003</v>
      </c>
      <c r="AGT20">
        <v>9.0901493715000008</v>
      </c>
      <c r="AGU20">
        <v>9.0983871173999997</v>
      </c>
      <c r="AGV20">
        <v>9.0904512650000004</v>
      </c>
      <c r="AGW20">
        <v>9.1018067857999991</v>
      </c>
      <c r="AGX20">
        <v>9.1497913256000007</v>
      </c>
      <c r="AGY20">
        <v>9.0301828387</v>
      </c>
      <c r="AGZ20">
        <v>9.0906060088</v>
      </c>
      <c r="AHA20">
        <v>9.1036120559999993</v>
      </c>
      <c r="AHB20">
        <v>9.0907151404000004</v>
      </c>
      <c r="AHC20">
        <v>9.0999854594999992</v>
      </c>
      <c r="AHD20">
        <v>9.0906145488999996</v>
      </c>
      <c r="AHE20">
        <v>9.1105801435</v>
      </c>
      <c r="AHF20">
        <v>9.1124547927999995</v>
      </c>
      <c r="AHG20">
        <v>9.1215175454999997</v>
      </c>
      <c r="AHH20">
        <v>9.0889906184000004</v>
      </c>
      <c r="AHI20">
        <v>9.0563599673000006</v>
      </c>
      <c r="AHJ20">
        <v>9.1195505574000002</v>
      </c>
      <c r="AHK20">
        <v>9.0708568710000002</v>
      </c>
      <c r="AHL20">
        <v>9.0571828987000007</v>
      </c>
      <c r="AHM20">
        <v>9.1122091562000005</v>
      </c>
      <c r="AHN20">
        <v>9.1164399253999999</v>
      </c>
      <c r="AHO20">
        <v>9.1063414247000001</v>
      </c>
      <c r="AHP20">
        <v>9.0508403453999993</v>
      </c>
      <c r="AHQ20">
        <v>9.0675741771999991</v>
      </c>
      <c r="AHR20">
        <v>9.0998049642000005</v>
      </c>
      <c r="AHS20">
        <v>9.0652443717000004</v>
      </c>
      <c r="AHT20">
        <v>9.0660101482000002</v>
      </c>
      <c r="AHU20">
        <v>9.0659819010000007</v>
      </c>
      <c r="AHV20">
        <v>9.111706989</v>
      </c>
      <c r="AHW20">
        <v>9.1009431748999994</v>
      </c>
      <c r="AHX20">
        <v>9.0526773760000001</v>
      </c>
      <c r="AHY20">
        <v>9.1064878190999998</v>
      </c>
      <c r="AHZ20">
        <v>9.0875269221000003</v>
      </c>
      <c r="AIA20">
        <v>9.0946840572000003</v>
      </c>
      <c r="AIB20">
        <v>9.0795182261999994</v>
      </c>
      <c r="AIC20">
        <v>9.0822665416999993</v>
      </c>
      <c r="AID20">
        <v>9.1001453829999992</v>
      </c>
      <c r="AIE20">
        <v>9.0777127711999999</v>
      </c>
      <c r="AIF20">
        <v>9.1125249649000004</v>
      </c>
      <c r="AIG20">
        <v>9.0918619765000006</v>
      </c>
      <c r="AIH20">
        <v>9.0836357708000008</v>
      </c>
      <c r="AII20">
        <v>9.1179741343000007</v>
      </c>
      <c r="AIJ20">
        <v>9.1020135697000004</v>
      </c>
      <c r="AIK20">
        <v>9.0883755272000002</v>
      </c>
      <c r="AIL20">
        <v>9.1046615496999994</v>
      </c>
      <c r="AIM20">
        <v>9.0523934160999993</v>
      </c>
      <c r="AIN20">
        <v>9.0783352751000006</v>
      </c>
      <c r="AIO20">
        <v>9.1385263596000001</v>
      </c>
      <c r="AIP20">
        <v>9.0928941852000005</v>
      </c>
      <c r="AIQ20">
        <v>9.1107530488999995</v>
      </c>
      <c r="AIR20">
        <v>9.0925664405000006</v>
      </c>
      <c r="AIS20">
        <v>9.1202257068999995</v>
      </c>
      <c r="AIT20">
        <v>9.0929192199000006</v>
      </c>
      <c r="AIU20">
        <v>9.0929192199000006</v>
      </c>
      <c r="AIV20">
        <v>9.0929192199000006</v>
      </c>
      <c r="AIW20">
        <v>9.0929192199000006</v>
      </c>
      <c r="AIX20">
        <v>9.0929192199000006</v>
      </c>
      <c r="AIY20">
        <v>9.0929192199000006</v>
      </c>
      <c r="AIZ20">
        <v>9.0929192199000006</v>
      </c>
      <c r="AJA20">
        <v>9.0929192199000006</v>
      </c>
      <c r="AJB20">
        <v>9.0929192199000006</v>
      </c>
      <c r="AJC20">
        <v>9.0934918205000006</v>
      </c>
      <c r="AJD20">
        <v>9.0929192199000006</v>
      </c>
      <c r="AJE20">
        <v>9.0929192199000006</v>
      </c>
      <c r="AJF20">
        <v>9.0929192199000006</v>
      </c>
      <c r="AJG20">
        <v>9.0929192199000006</v>
      </c>
      <c r="AJH20">
        <v>9.0929192199000006</v>
      </c>
      <c r="AJI20">
        <v>9.0929192199000006</v>
      </c>
      <c r="AJJ20">
        <v>9.0929192199000006</v>
      </c>
      <c r="AJK20">
        <v>9.0929192199000006</v>
      </c>
      <c r="AJL20">
        <v>9.0929192199000006</v>
      </c>
      <c r="AJM20">
        <v>9.0929192199000006</v>
      </c>
      <c r="AJN20">
        <v>9.0929192199000006</v>
      </c>
      <c r="AJO20">
        <v>9.0929192199000006</v>
      </c>
      <c r="AJP20">
        <v>9.0929192199000006</v>
      </c>
      <c r="AJQ20">
        <v>9.0929192199000006</v>
      </c>
      <c r="AJR20">
        <v>9.0929192199000006</v>
      </c>
      <c r="AJS20">
        <v>9.0929192199000006</v>
      </c>
      <c r="AJT20">
        <v>9.0929192199000006</v>
      </c>
      <c r="AJU20">
        <v>9.0929192199000006</v>
      </c>
      <c r="AJV20">
        <v>9.0929192199000006</v>
      </c>
      <c r="AJW20">
        <v>9.0929192199000006</v>
      </c>
      <c r="AJX20">
        <v>9.0929192199000006</v>
      </c>
      <c r="AJY20">
        <v>9.0929192199000006</v>
      </c>
      <c r="AJZ20">
        <v>9.0929192199000006</v>
      </c>
      <c r="AKA20">
        <v>9.0929192199000006</v>
      </c>
      <c r="AKB20">
        <v>9.0929192199000006</v>
      </c>
      <c r="AKC20">
        <v>9.0929192199000006</v>
      </c>
      <c r="AKD20">
        <v>9.0929192199000006</v>
      </c>
      <c r="AKE20">
        <v>9.1275874304000002</v>
      </c>
      <c r="AKF20">
        <v>9.0913912386</v>
      </c>
      <c r="AKG20">
        <v>9.0929192199000006</v>
      </c>
      <c r="AKH20">
        <v>9.0893795231999999</v>
      </c>
      <c r="AKI20">
        <v>9.0844531809000006</v>
      </c>
      <c r="AKJ20">
        <v>9.0929192199000006</v>
      </c>
      <c r="AKK20">
        <v>9.1249844114999998</v>
      </c>
      <c r="AKL20">
        <v>9.0929192199000006</v>
      </c>
      <c r="AKM20">
        <v>9.0828988475999992</v>
      </c>
      <c r="AKN20">
        <v>9.0753122000000008</v>
      </c>
      <c r="AKO20">
        <v>9.1064145867999997</v>
      </c>
      <c r="AKP20">
        <v>9.1187076507999993</v>
      </c>
      <c r="AKQ20">
        <v>9.0844531809000006</v>
      </c>
      <c r="AKR20">
        <v>9.0929192199000006</v>
      </c>
      <c r="AKS20">
        <v>9.1222708345000001</v>
      </c>
      <c r="AKT20">
        <v>9.0818549384999994</v>
      </c>
      <c r="AKU20">
        <v>9.0668808799999994</v>
      </c>
      <c r="AKV20">
        <v>9.1089371874000005</v>
      </c>
      <c r="AKW20">
        <v>9.0641171745999998</v>
      </c>
      <c r="AKX20">
        <v>9.0812122296000002</v>
      </c>
      <c r="AKY20">
        <v>9.1369554113000007</v>
      </c>
      <c r="AKZ20">
        <v>9.0913912386</v>
      </c>
      <c r="ALA20">
        <v>9.0844531809000006</v>
      </c>
      <c r="ALB20">
        <v>9.0890016441999997</v>
      </c>
      <c r="ALC20">
        <v>9.0491745847999994</v>
      </c>
      <c r="ALD20">
        <v>9.0929192199000006</v>
      </c>
      <c r="ALE20">
        <v>9.0499483112999997</v>
      </c>
      <c r="ALF20">
        <v>9.0877035843999998</v>
      </c>
      <c r="ALG20">
        <v>9.0929192199000006</v>
      </c>
      <c r="ALH20">
        <v>9.0929192199000006</v>
      </c>
      <c r="ALI20">
        <v>9.0916118353000002</v>
      </c>
      <c r="ALJ20">
        <v>9.0929192199000006</v>
      </c>
      <c r="ALK20">
        <v>9.0929192199000006</v>
      </c>
      <c r="ALL20">
        <v>9.0935734857000003</v>
      </c>
      <c r="ALM20">
        <v>9.0948831659000007</v>
      </c>
      <c r="ALN20">
        <v>9.0929192199000006</v>
      </c>
      <c r="ALO20">
        <v>9.0909587156999994</v>
      </c>
      <c r="ALP20">
        <v>9.0889110710000001</v>
      </c>
      <c r="ALQ20">
        <v>9.0929192199000006</v>
      </c>
      <c r="ALR20">
        <v>9.0929192199000006</v>
      </c>
      <c r="ALS20">
        <v>9.0929192199000006</v>
      </c>
      <c r="ALT20">
        <v>9.0929192199000006</v>
      </c>
      <c r="ALU20">
        <v>18.170195526000001</v>
      </c>
      <c r="ALV20">
        <v>9.0929192199000006</v>
      </c>
      <c r="ALW20">
        <v>9.0929192199000006</v>
      </c>
      <c r="ALX20">
        <v>9.0929192199000006</v>
      </c>
      <c r="ALY20">
        <v>9.0842043563000008</v>
      </c>
      <c r="ALZ20">
        <v>9.0965100648000004</v>
      </c>
      <c r="AMA20">
        <v>9.0899829417000007</v>
      </c>
      <c r="AMB20">
        <v>9.0829208701000006</v>
      </c>
      <c r="AMC20">
        <v>9.0929192199000006</v>
      </c>
      <c r="AMD20">
        <v>9.0894112389000004</v>
      </c>
      <c r="AME20">
        <v>9.0948831659000007</v>
      </c>
      <c r="AMF20">
        <v>9.0917748974000006</v>
      </c>
      <c r="AMG20">
        <v>9.0929192199000006</v>
      </c>
      <c r="AMH20">
        <v>9.1010234210000007</v>
      </c>
      <c r="AMI20">
        <v>9.1022050001999997</v>
      </c>
      <c r="AMJ20">
        <v>9.0929192199000006</v>
      </c>
      <c r="AMK20">
        <v>9.0855123918</v>
      </c>
      <c r="AML20">
        <v>9.1022640173999996</v>
      </c>
      <c r="AMM20">
        <v>9.0408534636999995</v>
      </c>
      <c r="AMN20">
        <v>9.0929192199000006</v>
      </c>
      <c r="AMO20">
        <v>9.0957851563999998</v>
      </c>
      <c r="AMP20">
        <v>9.0795032432999996</v>
      </c>
      <c r="AMQ20">
        <v>9.0917748974000006</v>
      </c>
      <c r="AMR20">
        <v>9.0783787211</v>
      </c>
      <c r="AMS20">
        <v>9.0872092886000004</v>
      </c>
      <c r="AMT20">
        <v>9.0777983597999992</v>
      </c>
      <c r="AMU20">
        <v>9.0772306459000003</v>
      </c>
      <c r="AMV20">
        <v>9.0906317447999996</v>
      </c>
      <c r="AMW20">
        <v>9.0912031750000004</v>
      </c>
      <c r="AMX20">
        <v>9.0854174959999998</v>
      </c>
      <c r="AMY20">
        <v>9.0964272008999991</v>
      </c>
      <c r="AMZ20">
        <v>9.0791879504999997</v>
      </c>
      <c r="ANA20">
        <v>9.0857657489000001</v>
      </c>
      <c r="ANB20">
        <v>9.0801649317000006</v>
      </c>
      <c r="ANC20">
        <v>9.0830094302000006</v>
      </c>
      <c r="AND20">
        <v>9.0911205737999996</v>
      </c>
      <c r="ANE20">
        <v>9.0929192199000006</v>
      </c>
      <c r="ANF20">
        <v>9.0929192199000006</v>
      </c>
      <c r="ANG20">
        <v>9.0929192199000006</v>
      </c>
      <c r="ANH20">
        <v>9.0929192199000006</v>
      </c>
      <c r="ANI20">
        <v>3698</v>
      </c>
      <c r="ANJ20">
        <v>1722</v>
      </c>
      <c r="ANK20">
        <v>1</v>
      </c>
      <c r="ANL20">
        <v>44582022</v>
      </c>
      <c r="ANM20">
        <v>1018035</v>
      </c>
      <c r="ANN20">
        <v>7167943</v>
      </c>
      <c r="ANO20">
        <v>24457022</v>
      </c>
      <c r="ANP20">
        <v>640649</v>
      </c>
      <c r="ANW20">
        <v>1</v>
      </c>
      <c r="ANX20">
        <v>1</v>
      </c>
      <c r="ANY20">
        <v>2</v>
      </c>
      <c r="ANZ20">
        <v>2</v>
      </c>
      <c r="AOA20">
        <v>2</v>
      </c>
      <c r="AOB20">
        <v>1</v>
      </c>
      <c r="AOC20">
        <v>2</v>
      </c>
      <c r="AOD20">
        <v>2</v>
      </c>
      <c r="AOE20">
        <v>20125</v>
      </c>
      <c r="AOF20">
        <v>20125000</v>
      </c>
      <c r="AOG20">
        <v>377386</v>
      </c>
      <c r="AOH20">
        <v>2</v>
      </c>
      <c r="AOI20">
        <v>3</v>
      </c>
      <c r="AOJ20">
        <v>2</v>
      </c>
      <c r="AOK20">
        <v>3</v>
      </c>
      <c r="AOL20">
        <v>9</v>
      </c>
      <c r="AOM20">
        <v>9</v>
      </c>
      <c r="AON20">
        <v>9</v>
      </c>
      <c r="AOO20">
        <v>9</v>
      </c>
      <c r="AOP20">
        <v>2</v>
      </c>
      <c r="AOQ20">
        <v>3</v>
      </c>
      <c r="AOR20">
        <v>19716205</v>
      </c>
      <c r="AOS20">
        <v>0</v>
      </c>
      <c r="AOT20">
        <v>3676066</v>
      </c>
      <c r="AOU20">
        <v>408795</v>
      </c>
      <c r="AOV20">
        <v>10470111</v>
      </c>
      <c r="AOW20">
        <v>0</v>
      </c>
      <c r="AOX20">
        <v>158885</v>
      </c>
      <c r="AOY20">
        <v>257845</v>
      </c>
      <c r="AOZ20">
        <v>1483337</v>
      </c>
      <c r="APA20">
        <v>8410778</v>
      </c>
      <c r="APB20">
        <v>0</v>
      </c>
      <c r="APC20">
        <v>0</v>
      </c>
      <c r="APD20">
        <v>3676066</v>
      </c>
      <c r="APE20">
        <v>0</v>
      </c>
      <c r="APF20">
        <v>10470111</v>
      </c>
      <c r="APG20">
        <v>0</v>
      </c>
      <c r="APH20">
        <v>158885</v>
      </c>
      <c r="API20">
        <v>257845</v>
      </c>
      <c r="APJ20">
        <v>1483337</v>
      </c>
      <c r="APK20">
        <v>8410778</v>
      </c>
      <c r="APV20">
        <v>19716205</v>
      </c>
      <c r="APW20">
        <v>0</v>
      </c>
      <c r="APX20">
        <v>408795</v>
      </c>
      <c r="APY20">
        <v>0</v>
      </c>
      <c r="APZ20">
        <v>0</v>
      </c>
      <c r="AQA20">
        <v>2</v>
      </c>
    </row>
    <row r="21" spans="1:1119" x14ac:dyDescent="0.25">
      <c r="A21">
        <v>4144</v>
      </c>
      <c r="B21">
        <v>4</v>
      </c>
      <c r="C21">
        <v>9</v>
      </c>
      <c r="D21">
        <v>4</v>
      </c>
      <c r="E21">
        <v>1</v>
      </c>
      <c r="F21">
        <v>78000</v>
      </c>
      <c r="G21">
        <v>6</v>
      </c>
      <c r="H21">
        <v>1</v>
      </c>
      <c r="I21">
        <v>6</v>
      </c>
      <c r="J21">
        <v>2</v>
      </c>
      <c r="K21">
        <v>1</v>
      </c>
      <c r="L21">
        <v>1</v>
      </c>
      <c r="M21">
        <v>4</v>
      </c>
      <c r="N21">
        <v>1</v>
      </c>
      <c r="P21">
        <v>6</v>
      </c>
      <c r="Q21">
        <v>1</v>
      </c>
      <c r="R21">
        <v>10</v>
      </c>
      <c r="S21">
        <v>2</v>
      </c>
      <c r="T21">
        <v>1</v>
      </c>
      <c r="U21">
        <v>2</v>
      </c>
      <c r="V21">
        <v>2</v>
      </c>
      <c r="X21">
        <v>1989</v>
      </c>
      <c r="Y21">
        <v>6</v>
      </c>
      <c r="AA21">
        <v>1</v>
      </c>
      <c r="AB21">
        <v>2</v>
      </c>
      <c r="AC21">
        <v>2</v>
      </c>
      <c r="AD21">
        <v>1</v>
      </c>
      <c r="AE21">
        <v>2</v>
      </c>
      <c r="AF21">
        <v>2</v>
      </c>
      <c r="AG21">
        <v>2</v>
      </c>
      <c r="AH21">
        <v>2</v>
      </c>
      <c r="AI21">
        <v>2</v>
      </c>
      <c r="AJ21">
        <v>2</v>
      </c>
      <c r="AK21">
        <v>2</v>
      </c>
      <c r="AL21">
        <v>2</v>
      </c>
      <c r="AM21">
        <v>2</v>
      </c>
      <c r="AN21">
        <v>2</v>
      </c>
      <c r="AO21">
        <v>2</v>
      </c>
      <c r="AP21">
        <v>2</v>
      </c>
      <c r="AQ21">
        <v>1</v>
      </c>
      <c r="AX21">
        <v>8</v>
      </c>
      <c r="BL21">
        <v>2</v>
      </c>
      <c r="BV21">
        <v>2</v>
      </c>
      <c r="BX21">
        <v>2</v>
      </c>
      <c r="BY21">
        <v>1</v>
      </c>
      <c r="BZ21">
        <v>2</v>
      </c>
      <c r="CA21">
        <v>2</v>
      </c>
      <c r="CB21">
        <v>1</v>
      </c>
      <c r="CC21">
        <v>1</v>
      </c>
      <c r="CG21">
        <v>12</v>
      </c>
      <c r="CJ21">
        <v>2</v>
      </c>
      <c r="CK21">
        <v>1</v>
      </c>
      <c r="CL21">
        <v>2</v>
      </c>
      <c r="CM21">
        <v>40</v>
      </c>
      <c r="CN21">
        <v>3</v>
      </c>
      <c r="CO21">
        <v>150</v>
      </c>
      <c r="CP21">
        <v>7</v>
      </c>
      <c r="CQ21">
        <v>1</v>
      </c>
      <c r="CR21">
        <v>1</v>
      </c>
      <c r="CS21">
        <v>1</v>
      </c>
      <c r="CT21">
        <v>1</v>
      </c>
      <c r="CU21">
        <v>1</v>
      </c>
      <c r="CV21">
        <v>2</v>
      </c>
      <c r="CW21">
        <v>2</v>
      </c>
      <c r="CX21">
        <v>2</v>
      </c>
      <c r="CZ21">
        <v>1</v>
      </c>
      <c r="DA21">
        <v>1</v>
      </c>
      <c r="DB21">
        <v>2</v>
      </c>
      <c r="DD21">
        <v>2</v>
      </c>
      <c r="DE21">
        <v>2</v>
      </c>
      <c r="DF21">
        <v>2</v>
      </c>
      <c r="DG21">
        <v>2</v>
      </c>
      <c r="DH21">
        <v>2</v>
      </c>
      <c r="DI21">
        <v>2</v>
      </c>
      <c r="DJ21">
        <v>2</v>
      </c>
      <c r="DK21">
        <v>2</v>
      </c>
      <c r="DL21">
        <v>2</v>
      </c>
      <c r="DM21">
        <v>1</v>
      </c>
      <c r="DV21">
        <v>1</v>
      </c>
      <c r="DW21">
        <v>2</v>
      </c>
      <c r="EF21">
        <v>100</v>
      </c>
      <c r="EH21">
        <v>2</v>
      </c>
      <c r="EI21">
        <v>2</v>
      </c>
      <c r="EJ21">
        <v>1</v>
      </c>
      <c r="EK21">
        <v>2</v>
      </c>
      <c r="EL21">
        <v>2</v>
      </c>
      <c r="EM21">
        <v>2</v>
      </c>
      <c r="EN21">
        <v>2</v>
      </c>
      <c r="EQ21">
        <v>100</v>
      </c>
      <c r="EV21">
        <v>3</v>
      </c>
      <c r="EW21">
        <v>1</v>
      </c>
      <c r="FD21">
        <v>2</v>
      </c>
      <c r="FE21">
        <v>2</v>
      </c>
      <c r="FF21">
        <v>2</v>
      </c>
      <c r="FG21">
        <v>2</v>
      </c>
      <c r="FH21">
        <v>2</v>
      </c>
      <c r="FI21">
        <v>2</v>
      </c>
      <c r="FJ21">
        <v>1</v>
      </c>
      <c r="GL21">
        <v>1</v>
      </c>
      <c r="GM21">
        <v>2</v>
      </c>
      <c r="GN21">
        <v>2</v>
      </c>
      <c r="GO21">
        <v>2</v>
      </c>
      <c r="GP21">
        <v>2</v>
      </c>
      <c r="GQ21">
        <v>2</v>
      </c>
      <c r="GR21">
        <v>1</v>
      </c>
      <c r="GS21">
        <v>2</v>
      </c>
      <c r="GZ21">
        <v>100</v>
      </c>
      <c r="HA21">
        <v>1</v>
      </c>
      <c r="HB21">
        <v>2</v>
      </c>
      <c r="HC21">
        <v>2</v>
      </c>
      <c r="HD21">
        <v>2</v>
      </c>
      <c r="HE21">
        <v>2</v>
      </c>
      <c r="HF21">
        <v>2</v>
      </c>
      <c r="HG21">
        <v>2</v>
      </c>
      <c r="HH21">
        <v>2</v>
      </c>
      <c r="HI21">
        <v>100</v>
      </c>
      <c r="HQ21">
        <v>1</v>
      </c>
      <c r="HR21">
        <v>1</v>
      </c>
      <c r="IU21">
        <v>1</v>
      </c>
      <c r="IV21">
        <v>2</v>
      </c>
      <c r="IW21">
        <v>2</v>
      </c>
      <c r="IX21">
        <v>2</v>
      </c>
      <c r="IY21">
        <v>2</v>
      </c>
      <c r="IZ21">
        <v>2</v>
      </c>
      <c r="JA21">
        <v>2</v>
      </c>
      <c r="JB21">
        <v>1</v>
      </c>
      <c r="JC21">
        <v>2</v>
      </c>
      <c r="JD21">
        <v>1</v>
      </c>
      <c r="JE21">
        <v>2</v>
      </c>
      <c r="JF21">
        <v>1</v>
      </c>
      <c r="JG21">
        <v>1</v>
      </c>
      <c r="JH21">
        <v>1</v>
      </c>
      <c r="JI21">
        <v>2</v>
      </c>
      <c r="JJ21">
        <v>1</v>
      </c>
      <c r="JS21">
        <v>1</v>
      </c>
      <c r="JV21">
        <v>2</v>
      </c>
      <c r="JW21">
        <v>1</v>
      </c>
      <c r="KF21">
        <v>2</v>
      </c>
      <c r="KG21">
        <v>2</v>
      </c>
      <c r="KP21">
        <v>2</v>
      </c>
      <c r="LE21">
        <v>2</v>
      </c>
      <c r="LO21">
        <v>1</v>
      </c>
      <c r="LP21">
        <v>2</v>
      </c>
      <c r="LQ21">
        <v>2</v>
      </c>
      <c r="LR21">
        <v>2</v>
      </c>
      <c r="LT21">
        <v>1</v>
      </c>
      <c r="MA21">
        <v>9</v>
      </c>
      <c r="MB21">
        <v>2</v>
      </c>
      <c r="MC21">
        <v>2</v>
      </c>
      <c r="MD21">
        <v>2</v>
      </c>
      <c r="ME21">
        <v>2</v>
      </c>
      <c r="MF21">
        <v>2</v>
      </c>
      <c r="MG21">
        <v>1</v>
      </c>
      <c r="MH21">
        <v>2</v>
      </c>
      <c r="MI21">
        <v>2</v>
      </c>
      <c r="MJ21">
        <v>2</v>
      </c>
      <c r="MT21">
        <v>1</v>
      </c>
      <c r="MU21">
        <v>1</v>
      </c>
      <c r="MY21">
        <v>1</v>
      </c>
      <c r="MZ21">
        <v>1</v>
      </c>
      <c r="NA21">
        <v>1</v>
      </c>
      <c r="NB21">
        <v>2</v>
      </c>
      <c r="NC21">
        <v>2</v>
      </c>
      <c r="ND21">
        <v>2</v>
      </c>
      <c r="NE21">
        <v>2</v>
      </c>
      <c r="NF21">
        <v>2</v>
      </c>
      <c r="NG21">
        <v>2</v>
      </c>
      <c r="NH21">
        <v>2</v>
      </c>
      <c r="NI21">
        <v>2</v>
      </c>
      <c r="NU21">
        <v>1</v>
      </c>
      <c r="NV21">
        <v>100</v>
      </c>
      <c r="NW21">
        <v>6</v>
      </c>
      <c r="NX21">
        <v>2</v>
      </c>
      <c r="NZ21">
        <v>2</v>
      </c>
      <c r="OA21">
        <v>50</v>
      </c>
      <c r="OB21">
        <v>5</v>
      </c>
      <c r="OC21">
        <v>50</v>
      </c>
      <c r="OD21">
        <v>4</v>
      </c>
      <c r="OE21">
        <v>1</v>
      </c>
      <c r="OF21">
        <v>13</v>
      </c>
      <c r="OG21">
        <v>3</v>
      </c>
      <c r="OH21">
        <v>1</v>
      </c>
      <c r="OI21">
        <v>1</v>
      </c>
      <c r="OJ21">
        <v>2</v>
      </c>
      <c r="OK21">
        <v>2</v>
      </c>
      <c r="OM21">
        <v>2</v>
      </c>
      <c r="OO21">
        <v>2</v>
      </c>
      <c r="OQ21">
        <v>1</v>
      </c>
      <c r="OR21">
        <v>2</v>
      </c>
      <c r="OS21">
        <v>1</v>
      </c>
      <c r="OT21">
        <v>90</v>
      </c>
      <c r="OU21">
        <v>4</v>
      </c>
      <c r="OW21">
        <v>80</v>
      </c>
      <c r="OX21">
        <v>4</v>
      </c>
      <c r="OY21">
        <v>1</v>
      </c>
      <c r="OZ21">
        <v>1</v>
      </c>
      <c r="PA21">
        <v>2</v>
      </c>
      <c r="PB21">
        <v>2</v>
      </c>
      <c r="PC21">
        <v>2</v>
      </c>
      <c r="PD21">
        <v>2</v>
      </c>
      <c r="PE21">
        <v>2</v>
      </c>
      <c r="PF21">
        <v>2</v>
      </c>
      <c r="PG21">
        <v>100</v>
      </c>
      <c r="PO21">
        <v>2</v>
      </c>
      <c r="PP21">
        <v>1</v>
      </c>
      <c r="PQ21">
        <v>2</v>
      </c>
      <c r="PR21">
        <v>2</v>
      </c>
      <c r="PS21">
        <v>2</v>
      </c>
      <c r="PT21">
        <v>2</v>
      </c>
      <c r="PU21">
        <v>2</v>
      </c>
      <c r="PV21">
        <v>3</v>
      </c>
      <c r="PW21">
        <v>1</v>
      </c>
      <c r="PX21">
        <v>1</v>
      </c>
      <c r="PY21">
        <v>2</v>
      </c>
      <c r="PZ21">
        <v>2</v>
      </c>
      <c r="QA21">
        <v>2</v>
      </c>
      <c r="QB21">
        <v>2</v>
      </c>
      <c r="QC21">
        <v>20</v>
      </c>
      <c r="QD21">
        <v>1</v>
      </c>
      <c r="QE21">
        <v>0</v>
      </c>
      <c r="QF21">
        <v>0</v>
      </c>
      <c r="QG21">
        <v>1</v>
      </c>
      <c r="QH21">
        <v>0</v>
      </c>
      <c r="QI21">
        <v>0</v>
      </c>
      <c r="QJ21">
        <v>0</v>
      </c>
      <c r="QK21">
        <v>0</v>
      </c>
      <c r="QL21">
        <v>0</v>
      </c>
      <c r="QM21">
        <v>9</v>
      </c>
      <c r="QN21">
        <v>0</v>
      </c>
      <c r="QO21">
        <v>0</v>
      </c>
      <c r="QP21">
        <v>0</v>
      </c>
      <c r="QQ21">
        <v>0</v>
      </c>
      <c r="QR21">
        <v>0</v>
      </c>
      <c r="QS21">
        <v>0</v>
      </c>
      <c r="QT21">
        <v>0</v>
      </c>
      <c r="QU21">
        <v>9</v>
      </c>
      <c r="QV21">
        <v>0</v>
      </c>
      <c r="QW21">
        <v>0</v>
      </c>
      <c r="QX21">
        <v>0</v>
      </c>
      <c r="QY21">
        <v>0</v>
      </c>
      <c r="QZ21">
        <v>0</v>
      </c>
      <c r="RA21">
        <v>0</v>
      </c>
      <c r="RB21">
        <v>0</v>
      </c>
      <c r="RC21">
        <v>0</v>
      </c>
      <c r="RD21">
        <v>0</v>
      </c>
      <c r="RE21">
        <v>0</v>
      </c>
      <c r="RF21">
        <v>0</v>
      </c>
      <c r="RG21">
        <v>0</v>
      </c>
      <c r="RH21">
        <v>0</v>
      </c>
      <c r="RI21">
        <v>0</v>
      </c>
      <c r="RJ21">
        <v>0</v>
      </c>
      <c r="RK21">
        <v>0</v>
      </c>
      <c r="RL21">
        <v>0</v>
      </c>
      <c r="RM21">
        <v>0</v>
      </c>
      <c r="RN21">
        <v>9</v>
      </c>
      <c r="RO21">
        <v>9</v>
      </c>
      <c r="RP21">
        <v>9</v>
      </c>
      <c r="RQ21">
        <v>9</v>
      </c>
      <c r="RR21">
        <v>9</v>
      </c>
      <c r="RS21">
        <v>9</v>
      </c>
      <c r="RT21">
        <v>9</v>
      </c>
      <c r="RU21">
        <v>9</v>
      </c>
      <c r="RV21">
        <v>9</v>
      </c>
      <c r="RW21">
        <v>9</v>
      </c>
      <c r="RX21">
        <v>9</v>
      </c>
      <c r="RY21">
        <v>0</v>
      </c>
      <c r="RZ21">
        <v>9</v>
      </c>
      <c r="SA21">
        <v>9</v>
      </c>
      <c r="SB21">
        <v>9</v>
      </c>
      <c r="SC21">
        <v>9</v>
      </c>
      <c r="SD21">
        <v>9</v>
      </c>
      <c r="SE21">
        <v>9</v>
      </c>
      <c r="SF21">
        <v>9</v>
      </c>
      <c r="SG21">
        <v>9</v>
      </c>
      <c r="SH21">
        <v>0</v>
      </c>
      <c r="SI21">
        <v>9</v>
      </c>
      <c r="SJ21">
        <v>0</v>
      </c>
      <c r="SK21">
        <v>0</v>
      </c>
      <c r="SL21">
        <v>0</v>
      </c>
      <c r="SM21">
        <v>0</v>
      </c>
      <c r="SN21">
        <v>0</v>
      </c>
      <c r="SO21">
        <v>0</v>
      </c>
      <c r="SP21">
        <v>9</v>
      </c>
      <c r="SQ21">
        <v>9</v>
      </c>
      <c r="SR21">
        <v>9</v>
      </c>
      <c r="SS21">
        <v>0</v>
      </c>
      <c r="ST21">
        <v>9</v>
      </c>
      <c r="SU21">
        <v>9</v>
      </c>
      <c r="SV21">
        <v>0</v>
      </c>
      <c r="SW21">
        <v>0</v>
      </c>
      <c r="SX21">
        <v>0</v>
      </c>
      <c r="SY21">
        <v>0</v>
      </c>
      <c r="SZ21">
        <v>0</v>
      </c>
      <c r="TA21">
        <v>0</v>
      </c>
      <c r="TB21">
        <v>0</v>
      </c>
      <c r="TC21">
        <v>0</v>
      </c>
      <c r="TD21">
        <v>0</v>
      </c>
      <c r="TE21">
        <v>0</v>
      </c>
      <c r="TF21">
        <v>0</v>
      </c>
      <c r="TG21">
        <v>0</v>
      </c>
      <c r="TH21">
        <v>0</v>
      </c>
      <c r="TI21">
        <v>0</v>
      </c>
      <c r="TJ21">
        <v>0</v>
      </c>
      <c r="TK21">
        <v>0</v>
      </c>
      <c r="TL21">
        <v>0</v>
      </c>
      <c r="TM21">
        <v>0</v>
      </c>
      <c r="TN21">
        <v>0</v>
      </c>
      <c r="TO21">
        <v>0</v>
      </c>
      <c r="TP21">
        <v>0</v>
      </c>
      <c r="TQ21">
        <v>0</v>
      </c>
      <c r="TR21">
        <v>0</v>
      </c>
      <c r="TS21">
        <v>0</v>
      </c>
      <c r="TT21">
        <v>0</v>
      </c>
      <c r="TU21">
        <v>0</v>
      </c>
      <c r="TV21">
        <v>1</v>
      </c>
      <c r="TW21">
        <v>1</v>
      </c>
      <c r="TX21">
        <v>9</v>
      </c>
      <c r="TY21">
        <v>9</v>
      </c>
      <c r="TZ21">
        <v>9</v>
      </c>
      <c r="UA21">
        <v>9</v>
      </c>
      <c r="UB21">
        <v>9</v>
      </c>
      <c r="UC21">
        <v>9</v>
      </c>
      <c r="UD21">
        <v>9</v>
      </c>
      <c r="UE21">
        <v>9</v>
      </c>
      <c r="UF21">
        <v>1</v>
      </c>
      <c r="UG21">
        <v>1</v>
      </c>
      <c r="UH21">
        <v>9</v>
      </c>
      <c r="UI21">
        <v>9</v>
      </c>
      <c r="UJ21">
        <v>9</v>
      </c>
      <c r="UK21">
        <v>9</v>
      </c>
      <c r="UL21">
        <v>9</v>
      </c>
      <c r="UM21">
        <v>9</v>
      </c>
      <c r="UN21">
        <v>9</v>
      </c>
      <c r="UO21">
        <v>9</v>
      </c>
      <c r="UP21">
        <v>0</v>
      </c>
      <c r="UQ21">
        <v>9</v>
      </c>
      <c r="UR21">
        <v>0</v>
      </c>
      <c r="US21">
        <v>0</v>
      </c>
      <c r="UT21">
        <v>0</v>
      </c>
      <c r="UU21">
        <v>0</v>
      </c>
      <c r="UV21">
        <v>0</v>
      </c>
      <c r="UW21">
        <v>0</v>
      </c>
      <c r="UX21">
        <v>0</v>
      </c>
      <c r="UY21">
        <v>9</v>
      </c>
      <c r="UZ21">
        <v>9</v>
      </c>
      <c r="VA21">
        <v>0</v>
      </c>
      <c r="VB21">
        <v>9</v>
      </c>
      <c r="VC21">
        <v>9</v>
      </c>
      <c r="VD21">
        <v>9</v>
      </c>
      <c r="VE21">
        <v>9</v>
      </c>
      <c r="VF21">
        <v>0</v>
      </c>
      <c r="VG21">
        <v>0</v>
      </c>
      <c r="VH21">
        <v>9</v>
      </c>
      <c r="VI21">
        <v>9</v>
      </c>
      <c r="VJ21">
        <v>9</v>
      </c>
      <c r="VK21">
        <v>9</v>
      </c>
      <c r="VL21">
        <v>9</v>
      </c>
      <c r="VM21">
        <v>9</v>
      </c>
      <c r="VN21">
        <v>1</v>
      </c>
      <c r="VO21">
        <v>1</v>
      </c>
      <c r="VP21">
        <v>1</v>
      </c>
      <c r="VQ21">
        <v>1</v>
      </c>
      <c r="VR21">
        <v>1</v>
      </c>
      <c r="VS21">
        <v>1</v>
      </c>
      <c r="VT21">
        <v>1</v>
      </c>
      <c r="VU21">
        <v>9</v>
      </c>
      <c r="VV21">
        <v>9</v>
      </c>
      <c r="VW21">
        <v>9</v>
      </c>
      <c r="VX21">
        <v>9</v>
      </c>
      <c r="VY21">
        <v>9</v>
      </c>
      <c r="VZ21">
        <v>9</v>
      </c>
      <c r="WA21">
        <v>9</v>
      </c>
      <c r="WB21">
        <v>9</v>
      </c>
      <c r="WC21">
        <v>9</v>
      </c>
      <c r="WD21">
        <v>9</v>
      </c>
      <c r="WE21">
        <v>9</v>
      </c>
      <c r="WF21">
        <v>9</v>
      </c>
      <c r="WG21">
        <v>9</v>
      </c>
      <c r="WH21">
        <v>9</v>
      </c>
      <c r="WI21">
        <v>9</v>
      </c>
      <c r="WJ21">
        <v>9</v>
      </c>
      <c r="WK21">
        <v>9</v>
      </c>
      <c r="WL21">
        <v>9</v>
      </c>
      <c r="WM21">
        <v>9</v>
      </c>
      <c r="WN21">
        <v>9</v>
      </c>
      <c r="WO21">
        <v>9</v>
      </c>
      <c r="WP21">
        <v>9</v>
      </c>
      <c r="WQ21">
        <v>9</v>
      </c>
      <c r="WR21">
        <v>9</v>
      </c>
      <c r="WS21">
        <v>1</v>
      </c>
      <c r="WT21">
        <v>1</v>
      </c>
      <c r="WU21">
        <v>1</v>
      </c>
      <c r="WV21">
        <v>1</v>
      </c>
      <c r="WW21">
        <v>1</v>
      </c>
      <c r="WX21">
        <v>1</v>
      </c>
      <c r="WY21">
        <v>1</v>
      </c>
      <c r="WZ21">
        <v>1</v>
      </c>
      <c r="XA21">
        <v>9</v>
      </c>
      <c r="XB21">
        <v>9</v>
      </c>
      <c r="XC21">
        <v>9</v>
      </c>
      <c r="XD21">
        <v>9</v>
      </c>
      <c r="XE21">
        <v>9</v>
      </c>
      <c r="XF21">
        <v>9</v>
      </c>
      <c r="XG21">
        <v>0</v>
      </c>
      <c r="XH21">
        <v>0</v>
      </c>
      <c r="XI21">
        <v>0</v>
      </c>
      <c r="XJ21">
        <v>0</v>
      </c>
      <c r="XK21">
        <v>0</v>
      </c>
      <c r="XL21">
        <v>0</v>
      </c>
      <c r="XM21">
        <v>0</v>
      </c>
      <c r="XN21">
        <v>0</v>
      </c>
      <c r="XO21">
        <v>0</v>
      </c>
      <c r="XP21">
        <v>0</v>
      </c>
      <c r="XQ21">
        <v>9</v>
      </c>
      <c r="XR21">
        <v>9</v>
      </c>
      <c r="XS21">
        <v>9</v>
      </c>
      <c r="XT21">
        <v>9</v>
      </c>
      <c r="XU21">
        <v>9</v>
      </c>
      <c r="XV21">
        <v>9</v>
      </c>
      <c r="XW21">
        <v>9</v>
      </c>
      <c r="XX21">
        <v>0</v>
      </c>
      <c r="XY21">
        <v>0</v>
      </c>
      <c r="XZ21">
        <v>9</v>
      </c>
      <c r="YA21">
        <v>9</v>
      </c>
      <c r="YB21">
        <v>9</v>
      </c>
      <c r="YC21">
        <v>9</v>
      </c>
      <c r="YD21">
        <v>9</v>
      </c>
      <c r="YE21">
        <v>9</v>
      </c>
      <c r="YF21">
        <v>9</v>
      </c>
      <c r="YG21">
        <v>9</v>
      </c>
      <c r="YH21">
        <v>9</v>
      </c>
      <c r="YI21">
        <v>9</v>
      </c>
      <c r="YJ21">
        <v>9</v>
      </c>
      <c r="YK21">
        <v>9</v>
      </c>
      <c r="YL21">
        <v>9</v>
      </c>
      <c r="YM21">
        <v>9</v>
      </c>
      <c r="YN21">
        <v>9</v>
      </c>
      <c r="YO21">
        <v>9</v>
      </c>
      <c r="YP21">
        <v>9</v>
      </c>
      <c r="YQ21">
        <v>9</v>
      </c>
      <c r="YR21">
        <v>9</v>
      </c>
      <c r="YS21">
        <v>9</v>
      </c>
      <c r="YT21">
        <v>9</v>
      </c>
      <c r="YU21">
        <v>9</v>
      </c>
      <c r="YV21">
        <v>9</v>
      </c>
      <c r="YW21">
        <v>9</v>
      </c>
      <c r="YX21">
        <v>9</v>
      </c>
      <c r="YY21">
        <v>9</v>
      </c>
      <c r="YZ21">
        <v>9</v>
      </c>
      <c r="ZA21">
        <v>9</v>
      </c>
      <c r="ZB21">
        <v>0</v>
      </c>
      <c r="ZC21">
        <v>0</v>
      </c>
      <c r="ZD21">
        <v>0</v>
      </c>
      <c r="ZE21">
        <v>0</v>
      </c>
      <c r="ZF21">
        <v>0</v>
      </c>
      <c r="ZG21">
        <v>0</v>
      </c>
      <c r="ZH21">
        <v>1</v>
      </c>
      <c r="ZI21">
        <v>0</v>
      </c>
      <c r="ZJ21">
        <v>0</v>
      </c>
      <c r="ZK21">
        <v>0</v>
      </c>
      <c r="ZL21">
        <v>0</v>
      </c>
      <c r="ZM21">
        <v>1</v>
      </c>
      <c r="ZN21">
        <v>1</v>
      </c>
      <c r="ZO21">
        <v>0</v>
      </c>
      <c r="ZP21">
        <v>0</v>
      </c>
      <c r="ZQ21">
        <v>0</v>
      </c>
      <c r="ZR21">
        <v>9</v>
      </c>
      <c r="ZS21">
        <v>9</v>
      </c>
      <c r="ZT21">
        <v>9</v>
      </c>
      <c r="ZU21">
        <v>9</v>
      </c>
      <c r="ZV21">
        <v>9</v>
      </c>
      <c r="ZW21">
        <v>9</v>
      </c>
      <c r="ZX21">
        <v>9</v>
      </c>
      <c r="ZY21">
        <v>9</v>
      </c>
      <c r="ZZ21">
        <v>0</v>
      </c>
      <c r="AAA21">
        <v>9</v>
      </c>
      <c r="AAB21">
        <v>9</v>
      </c>
      <c r="AAC21">
        <v>0</v>
      </c>
      <c r="AAD21">
        <v>0</v>
      </c>
      <c r="AAE21">
        <v>9</v>
      </c>
      <c r="AAF21">
        <v>9</v>
      </c>
      <c r="AAG21">
        <v>9</v>
      </c>
      <c r="AAH21">
        <v>9</v>
      </c>
      <c r="AAI21">
        <v>9</v>
      </c>
      <c r="AAJ21">
        <v>9</v>
      </c>
      <c r="AAK21">
        <v>9</v>
      </c>
      <c r="AAL21">
        <v>9</v>
      </c>
      <c r="AAM21">
        <v>0</v>
      </c>
      <c r="AAN21">
        <v>0</v>
      </c>
      <c r="AAO21">
        <v>9</v>
      </c>
      <c r="AAP21">
        <v>9</v>
      </c>
      <c r="AAQ21">
        <v>9</v>
      </c>
      <c r="AAR21">
        <v>9</v>
      </c>
      <c r="AAS21">
        <v>9</v>
      </c>
      <c r="AAT21">
        <v>9</v>
      </c>
      <c r="AAU21">
        <v>9</v>
      </c>
      <c r="AAV21">
        <v>9</v>
      </c>
      <c r="AAW21">
        <v>0</v>
      </c>
      <c r="AAX21">
        <v>9</v>
      </c>
      <c r="AAY21">
        <v>9</v>
      </c>
      <c r="AAZ21">
        <v>9</v>
      </c>
      <c r="ABA21">
        <v>9</v>
      </c>
      <c r="ABB21">
        <v>9</v>
      </c>
      <c r="ABC21">
        <v>9</v>
      </c>
      <c r="ABD21">
        <v>9</v>
      </c>
      <c r="ABE21">
        <v>9</v>
      </c>
      <c r="ABF21">
        <v>9</v>
      </c>
      <c r="ABG21">
        <v>9</v>
      </c>
      <c r="ABH21">
        <v>9</v>
      </c>
      <c r="ABI21">
        <v>9</v>
      </c>
      <c r="ABJ21">
        <v>9</v>
      </c>
      <c r="ABK21">
        <v>9</v>
      </c>
      <c r="ABL21">
        <v>9</v>
      </c>
      <c r="ABM21">
        <v>9</v>
      </c>
      <c r="ABN21">
        <v>9</v>
      </c>
      <c r="ABO21">
        <v>9</v>
      </c>
      <c r="ABP21">
        <v>9</v>
      </c>
      <c r="ABQ21">
        <v>1</v>
      </c>
      <c r="ABR21">
        <v>0</v>
      </c>
      <c r="ABS21">
        <v>0</v>
      </c>
      <c r="ABT21">
        <v>0</v>
      </c>
      <c r="ABU21">
        <v>0</v>
      </c>
      <c r="ABV21">
        <v>0</v>
      </c>
      <c r="ABW21">
        <v>0</v>
      </c>
      <c r="ABX21">
        <v>0</v>
      </c>
      <c r="ABY21">
        <v>0</v>
      </c>
      <c r="ABZ21">
        <v>9</v>
      </c>
      <c r="ACA21">
        <v>9</v>
      </c>
      <c r="ACB21">
        <v>9</v>
      </c>
      <c r="ACC21">
        <v>9</v>
      </c>
      <c r="ACD21">
        <v>9</v>
      </c>
      <c r="ACE21">
        <v>9</v>
      </c>
      <c r="ACF21">
        <v>9</v>
      </c>
      <c r="ACG21">
        <v>9</v>
      </c>
      <c r="ACH21">
        <v>9</v>
      </c>
      <c r="ACI21">
        <v>0</v>
      </c>
      <c r="ACJ21">
        <v>0</v>
      </c>
      <c r="ACK21">
        <v>9</v>
      </c>
      <c r="ACL21">
        <v>9</v>
      </c>
      <c r="ACM21">
        <v>9</v>
      </c>
      <c r="ACN21">
        <v>0</v>
      </c>
      <c r="ACO21">
        <v>0</v>
      </c>
      <c r="ACP21">
        <v>0</v>
      </c>
      <c r="ACQ21">
        <v>0</v>
      </c>
      <c r="ACR21">
        <v>0</v>
      </c>
      <c r="ACS21">
        <v>0</v>
      </c>
      <c r="ACT21">
        <v>0</v>
      </c>
      <c r="ACU21">
        <v>0</v>
      </c>
      <c r="ACV21">
        <v>0</v>
      </c>
      <c r="ACW21">
        <v>0</v>
      </c>
      <c r="ACX21">
        <v>0</v>
      </c>
      <c r="ACY21">
        <v>9</v>
      </c>
      <c r="ACZ21">
        <v>9</v>
      </c>
      <c r="ADA21">
        <v>9</v>
      </c>
      <c r="ADB21">
        <v>9</v>
      </c>
      <c r="ADC21">
        <v>9</v>
      </c>
      <c r="ADD21">
        <v>9</v>
      </c>
      <c r="ADE21">
        <v>9</v>
      </c>
      <c r="ADF21">
        <v>9</v>
      </c>
      <c r="ADG21">
        <v>9</v>
      </c>
      <c r="ADH21">
        <v>9</v>
      </c>
      <c r="ADI21">
        <v>9</v>
      </c>
      <c r="ADJ21">
        <v>0</v>
      </c>
      <c r="ADK21">
        <v>0</v>
      </c>
      <c r="ADL21">
        <v>0</v>
      </c>
      <c r="ADM21">
        <v>0</v>
      </c>
      <c r="ADN21">
        <v>9</v>
      </c>
      <c r="ADO21">
        <v>0</v>
      </c>
      <c r="ADP21">
        <v>1</v>
      </c>
      <c r="ADQ21">
        <v>1</v>
      </c>
      <c r="ADR21">
        <v>0</v>
      </c>
      <c r="ADS21">
        <v>0</v>
      </c>
      <c r="ADT21">
        <v>0</v>
      </c>
      <c r="ADU21">
        <v>1</v>
      </c>
      <c r="ADV21">
        <v>1</v>
      </c>
      <c r="ADW21">
        <v>0</v>
      </c>
      <c r="ADX21">
        <v>1</v>
      </c>
      <c r="ADY21">
        <v>0</v>
      </c>
      <c r="ADZ21">
        <v>0</v>
      </c>
      <c r="AEA21">
        <v>9</v>
      </c>
      <c r="AEB21">
        <v>0</v>
      </c>
      <c r="AEC21">
        <v>9</v>
      </c>
      <c r="AED21">
        <v>0</v>
      </c>
      <c r="AEE21">
        <v>9</v>
      </c>
      <c r="AEF21">
        <v>0</v>
      </c>
      <c r="AEG21">
        <v>0</v>
      </c>
      <c r="AEH21">
        <v>0</v>
      </c>
      <c r="AEI21">
        <v>0</v>
      </c>
      <c r="AEJ21">
        <v>0</v>
      </c>
      <c r="AEK21">
        <v>9</v>
      </c>
      <c r="AEL21">
        <v>0</v>
      </c>
      <c r="AEM21">
        <v>0</v>
      </c>
      <c r="AEN21">
        <v>0</v>
      </c>
      <c r="AEO21">
        <v>0</v>
      </c>
      <c r="AEP21">
        <v>0</v>
      </c>
      <c r="AEQ21">
        <v>0</v>
      </c>
      <c r="AER21">
        <v>0</v>
      </c>
      <c r="AES21">
        <v>0</v>
      </c>
      <c r="AET21">
        <v>0</v>
      </c>
      <c r="AEU21">
        <v>0</v>
      </c>
      <c r="AEV21">
        <v>0</v>
      </c>
      <c r="AEW21">
        <v>9</v>
      </c>
      <c r="AEX21">
        <v>9</v>
      </c>
      <c r="AEY21">
        <v>9</v>
      </c>
      <c r="AEZ21">
        <v>9</v>
      </c>
      <c r="AFA21">
        <v>9</v>
      </c>
      <c r="AFB21">
        <v>9</v>
      </c>
      <c r="AFC21">
        <v>9</v>
      </c>
      <c r="AFD21">
        <v>0</v>
      </c>
      <c r="AFE21">
        <v>0</v>
      </c>
      <c r="AFF21">
        <v>0</v>
      </c>
      <c r="AFG21">
        <v>0</v>
      </c>
      <c r="AFH21">
        <v>0</v>
      </c>
      <c r="AFI21">
        <v>0</v>
      </c>
      <c r="AFJ21">
        <v>0</v>
      </c>
      <c r="AFK21">
        <v>0</v>
      </c>
      <c r="AFL21">
        <v>0</v>
      </c>
      <c r="AFM21">
        <v>0</v>
      </c>
      <c r="AFN21">
        <v>0</v>
      </c>
      <c r="AFO21">
        <v>0</v>
      </c>
      <c r="AFP21">
        <v>0</v>
      </c>
      <c r="AFQ21">
        <v>0</v>
      </c>
      <c r="AFR21">
        <v>0</v>
      </c>
      <c r="AFS21">
        <v>212.42624205000001</v>
      </c>
      <c r="AFT21">
        <v>212.42624205000001</v>
      </c>
      <c r="AFU21">
        <v>212.42624205000001</v>
      </c>
      <c r="AFV21">
        <v>212.42624205000001</v>
      </c>
      <c r="AFW21">
        <v>212.42624205000001</v>
      </c>
      <c r="AFX21">
        <v>212.42624205000001</v>
      </c>
      <c r="AFY21">
        <v>212.42624205000001</v>
      </c>
      <c r="AFZ21">
        <v>212.66320141</v>
      </c>
      <c r="AGA21">
        <v>212.30957975999999</v>
      </c>
      <c r="AGB21">
        <v>212.89441009000001</v>
      </c>
      <c r="AGC21">
        <v>211.44400309</v>
      </c>
      <c r="AGD21">
        <v>212.38768991000001</v>
      </c>
      <c r="AGE21">
        <v>212.79203802000001</v>
      </c>
      <c r="AGF21">
        <v>212.01690984999999</v>
      </c>
      <c r="AGG21">
        <v>212.01690984999999</v>
      </c>
      <c r="AGH21">
        <v>212.42624205000001</v>
      </c>
      <c r="AGI21">
        <v>212.42624205000001</v>
      </c>
      <c r="AGJ21">
        <v>212.52089616999999</v>
      </c>
      <c r="AGK21">
        <v>212.37920767</v>
      </c>
      <c r="AGL21">
        <v>212.42624205000001</v>
      </c>
      <c r="AGM21">
        <v>212.42624205000001</v>
      </c>
      <c r="AGN21">
        <v>212.80611336000001</v>
      </c>
      <c r="AGO21">
        <v>212.31070222</v>
      </c>
      <c r="AGP21">
        <v>211.57426620999999</v>
      </c>
      <c r="AGQ21">
        <v>212.96384979000001</v>
      </c>
      <c r="AGR21">
        <v>212.37920767</v>
      </c>
      <c r="AGS21">
        <v>212.37920767</v>
      </c>
      <c r="AGT21">
        <v>211.84166913000001</v>
      </c>
      <c r="AGU21">
        <v>211.84166913000001</v>
      </c>
      <c r="AGV21">
        <v>212.56737025000001</v>
      </c>
      <c r="AGW21">
        <v>212.35632662</v>
      </c>
      <c r="AGX21">
        <v>212.03456636999999</v>
      </c>
      <c r="AGY21">
        <v>212.03456636999999</v>
      </c>
      <c r="AGZ21">
        <v>212.42624205000001</v>
      </c>
      <c r="AHA21">
        <v>212.42624205000001</v>
      </c>
      <c r="AHB21">
        <v>212.42624205000001</v>
      </c>
      <c r="AHC21">
        <v>212.42624205000001</v>
      </c>
      <c r="AHD21">
        <v>212.42624205000001</v>
      </c>
      <c r="AHE21">
        <v>212.42624205000001</v>
      </c>
      <c r="AHF21">
        <v>212.42624205000001</v>
      </c>
      <c r="AHG21">
        <v>213.29328441000001</v>
      </c>
      <c r="AHH21">
        <v>210.67048062000001</v>
      </c>
      <c r="AHI21">
        <v>212.52089616999999</v>
      </c>
      <c r="AHJ21">
        <v>212.37920767</v>
      </c>
      <c r="AHK21">
        <v>212.42624205000001</v>
      </c>
      <c r="AHL21">
        <v>212.42624205000001</v>
      </c>
      <c r="AHM21">
        <v>212.81791772</v>
      </c>
      <c r="AHN21">
        <v>212.81791772</v>
      </c>
      <c r="AHO21">
        <v>205.41994205</v>
      </c>
      <c r="AHP21">
        <v>215.75987817000001</v>
      </c>
      <c r="AHQ21">
        <v>212.42624205000001</v>
      </c>
      <c r="AHR21">
        <v>212.42624205000001</v>
      </c>
      <c r="AHS21">
        <v>212.42624205000001</v>
      </c>
      <c r="AHT21">
        <v>212.42624205000001</v>
      </c>
      <c r="AHU21">
        <v>212.42624205000001</v>
      </c>
      <c r="AHV21">
        <v>212.42624205000001</v>
      </c>
      <c r="AHW21">
        <v>212.42624205000001</v>
      </c>
      <c r="AHX21">
        <v>212.42624205000001</v>
      </c>
      <c r="AHY21">
        <v>212.42624205000001</v>
      </c>
      <c r="AHZ21">
        <v>212.42624205000001</v>
      </c>
      <c r="AIA21">
        <v>211.53960921999999</v>
      </c>
      <c r="AIB21">
        <v>213.27907453</v>
      </c>
      <c r="AIC21">
        <v>212.42624205000001</v>
      </c>
      <c r="AID21">
        <v>212.42624205000001</v>
      </c>
      <c r="AIE21">
        <v>212.42624205000001</v>
      </c>
      <c r="AIF21">
        <v>212.42624205000001</v>
      </c>
      <c r="AIG21">
        <v>212.52089616999999</v>
      </c>
      <c r="AIH21">
        <v>212.37920767</v>
      </c>
      <c r="AII21">
        <v>212.42624205000001</v>
      </c>
      <c r="AIJ21">
        <v>212.42624205000001</v>
      </c>
      <c r="AIK21">
        <v>212.42624205000001</v>
      </c>
      <c r="AIL21">
        <v>212.42624205000001</v>
      </c>
      <c r="AIM21">
        <v>212.42624205000001</v>
      </c>
      <c r="AIN21">
        <v>214.19586950999999</v>
      </c>
      <c r="AIO21">
        <v>208.35828420999999</v>
      </c>
      <c r="AIP21">
        <v>205.79429612999999</v>
      </c>
      <c r="AIQ21">
        <v>214.96371453</v>
      </c>
      <c r="AIR21">
        <v>213.09521527000001</v>
      </c>
      <c r="AIS21">
        <v>212.16937023</v>
      </c>
      <c r="AIT21">
        <v>212.42624205000001</v>
      </c>
      <c r="AIU21">
        <v>212.42624205000001</v>
      </c>
      <c r="AIV21">
        <v>212.42624205000001</v>
      </c>
      <c r="AIW21">
        <v>212.42624205000001</v>
      </c>
      <c r="AIX21">
        <v>212.42624205000001</v>
      </c>
      <c r="AIY21">
        <v>212.42624205000001</v>
      </c>
      <c r="AIZ21">
        <v>212.42624205000001</v>
      </c>
      <c r="AJA21">
        <v>212.42624205000001</v>
      </c>
      <c r="AJB21">
        <v>212.42624205000001</v>
      </c>
      <c r="AJC21">
        <v>212.42624205000001</v>
      </c>
      <c r="AJD21">
        <v>210.09614411999999</v>
      </c>
      <c r="AJE21">
        <v>212.42624205000001</v>
      </c>
      <c r="AJF21">
        <v>212.42624205000001</v>
      </c>
      <c r="AJG21">
        <v>212.42624205000001</v>
      </c>
      <c r="AJH21">
        <v>212.52089616999999</v>
      </c>
      <c r="AJI21">
        <v>212.42624205000001</v>
      </c>
      <c r="AJJ21">
        <v>212.42624205000001</v>
      </c>
      <c r="AJK21">
        <v>212.42624205000001</v>
      </c>
      <c r="AJL21">
        <v>212.42624205000001</v>
      </c>
      <c r="AJM21">
        <v>212.42624205000001</v>
      </c>
      <c r="AJN21">
        <v>212.42624205000001</v>
      </c>
      <c r="AJO21">
        <v>212.79848576000001</v>
      </c>
      <c r="AJP21">
        <v>213.59184543999999</v>
      </c>
      <c r="AJQ21">
        <v>213.26057377000001</v>
      </c>
      <c r="AJR21">
        <v>212.42624205000001</v>
      </c>
      <c r="AJS21">
        <v>212.42624205000001</v>
      </c>
      <c r="AJT21">
        <v>212.42624205000001</v>
      </c>
      <c r="AJU21">
        <v>212.42624205000001</v>
      </c>
      <c r="AJV21">
        <v>212.28683837</v>
      </c>
      <c r="AJW21">
        <v>0</v>
      </c>
      <c r="AJX21">
        <v>212.42624205000001</v>
      </c>
      <c r="AJY21">
        <v>212.66320141</v>
      </c>
      <c r="AJZ21">
        <v>212.42624205000001</v>
      </c>
      <c r="AKA21">
        <v>212.42624205000001</v>
      </c>
      <c r="AKB21">
        <v>212.42624205000001</v>
      </c>
      <c r="AKC21">
        <v>212.42624205000001</v>
      </c>
      <c r="AKD21">
        <v>212.42624205000001</v>
      </c>
      <c r="AKE21">
        <v>212.42624205000001</v>
      </c>
      <c r="AKF21">
        <v>212.42624205000001</v>
      </c>
      <c r="AKG21">
        <v>212.42624205000001</v>
      </c>
      <c r="AKH21">
        <v>212.42624205000001</v>
      </c>
      <c r="AKI21">
        <v>212.42624205000001</v>
      </c>
      <c r="AKJ21">
        <v>212.42624205000001</v>
      </c>
      <c r="AKK21">
        <v>212.42624205000001</v>
      </c>
      <c r="AKL21">
        <v>212.42624205000001</v>
      </c>
      <c r="AKM21">
        <v>212.42624205000001</v>
      </c>
      <c r="AKN21">
        <v>212.42624205000001</v>
      </c>
      <c r="AKO21">
        <v>212.42624205000001</v>
      </c>
      <c r="AKP21">
        <v>212.42624205000001</v>
      </c>
      <c r="AKQ21">
        <v>212.42624205000001</v>
      </c>
      <c r="AKR21">
        <v>212.42624205000001</v>
      </c>
      <c r="AKS21">
        <v>212.42624205000001</v>
      </c>
      <c r="AKT21">
        <v>212.42624205000001</v>
      </c>
      <c r="AKU21">
        <v>212.42624205000001</v>
      </c>
      <c r="AKV21">
        <v>212.42624205000001</v>
      </c>
      <c r="AKW21">
        <v>212.42624205000001</v>
      </c>
      <c r="AKX21">
        <v>212.42624205000001</v>
      </c>
      <c r="AKY21">
        <v>212.42624205000001</v>
      </c>
      <c r="AKZ21">
        <v>212.42624205000001</v>
      </c>
      <c r="ALA21">
        <v>212.42624205000001</v>
      </c>
      <c r="ALB21">
        <v>212.42624205000001</v>
      </c>
      <c r="ALC21">
        <v>212.42624205000001</v>
      </c>
      <c r="ALD21">
        <v>212.42624205000001</v>
      </c>
      <c r="ALE21">
        <v>212.42624205000001</v>
      </c>
      <c r="ALF21">
        <v>212.42624205000001</v>
      </c>
      <c r="ALG21">
        <v>212.42624205000001</v>
      </c>
      <c r="ALH21">
        <v>212.42624205000001</v>
      </c>
      <c r="ALI21">
        <v>212.42624205000001</v>
      </c>
      <c r="ALJ21">
        <v>212.42624205000001</v>
      </c>
      <c r="ALK21">
        <v>212.42624205000001</v>
      </c>
      <c r="ALL21">
        <v>212.42624205000001</v>
      </c>
      <c r="ALM21">
        <v>212.42624205000001</v>
      </c>
      <c r="ALN21">
        <v>212.42624205000001</v>
      </c>
      <c r="ALO21">
        <v>212.42624205000001</v>
      </c>
      <c r="ALP21">
        <v>212.42624205000001</v>
      </c>
      <c r="ALQ21">
        <v>212.42624205000001</v>
      </c>
      <c r="ALR21">
        <v>212.42624205000001</v>
      </c>
      <c r="ALS21">
        <v>212.42624205000001</v>
      </c>
      <c r="ALT21">
        <v>212.42624205000001</v>
      </c>
      <c r="ALU21">
        <v>212.42624205000001</v>
      </c>
      <c r="ALV21">
        <v>212.42624205000001</v>
      </c>
      <c r="ALW21">
        <v>212.42624205000001</v>
      </c>
      <c r="ALX21">
        <v>212.42624205000001</v>
      </c>
      <c r="ALY21">
        <v>212.42624205000001</v>
      </c>
      <c r="ALZ21">
        <v>212.42624205000001</v>
      </c>
      <c r="AMA21">
        <v>212.42624205000001</v>
      </c>
      <c r="AMB21">
        <v>212.42624205000001</v>
      </c>
      <c r="AMC21">
        <v>212.42624205000001</v>
      </c>
      <c r="AMD21">
        <v>212.42624205000001</v>
      </c>
      <c r="AME21">
        <v>212.42624205000001</v>
      </c>
      <c r="AMF21">
        <v>212.42624205000001</v>
      </c>
      <c r="AMG21">
        <v>212.42624205000001</v>
      </c>
      <c r="AMH21">
        <v>212.42624205000001</v>
      </c>
      <c r="AMI21">
        <v>212.42624205000001</v>
      </c>
      <c r="AMJ21">
        <v>212.42624205000001</v>
      </c>
      <c r="AMK21">
        <v>212.42624205000001</v>
      </c>
      <c r="AML21">
        <v>212.42624205000001</v>
      </c>
      <c r="AMM21">
        <v>212.42624205000001</v>
      </c>
      <c r="AMN21">
        <v>212.42624205000001</v>
      </c>
      <c r="AMO21">
        <v>212.42624205000001</v>
      </c>
      <c r="AMP21">
        <v>212.42624205000001</v>
      </c>
      <c r="AMQ21">
        <v>212.42624205000001</v>
      </c>
      <c r="AMR21">
        <v>212.42624205000001</v>
      </c>
      <c r="AMS21">
        <v>212.42624205000001</v>
      </c>
      <c r="AMT21">
        <v>212.42624205000001</v>
      </c>
      <c r="AMU21">
        <v>212.42624205000001</v>
      </c>
      <c r="AMV21">
        <v>212.42624205000001</v>
      </c>
      <c r="AMW21">
        <v>212.42624205000001</v>
      </c>
      <c r="AMX21">
        <v>212.42624205000001</v>
      </c>
      <c r="AMY21">
        <v>212.42624205000001</v>
      </c>
      <c r="AMZ21">
        <v>212.42624205000001</v>
      </c>
      <c r="ANA21">
        <v>212.42624205000001</v>
      </c>
      <c r="ANB21">
        <v>212.42624205000001</v>
      </c>
      <c r="ANC21">
        <v>212.42624205000001</v>
      </c>
      <c r="AND21">
        <v>212.42624205000001</v>
      </c>
      <c r="ANE21">
        <v>212.42624205000001</v>
      </c>
      <c r="ANF21">
        <v>212.42624205000001</v>
      </c>
      <c r="ANG21">
        <v>212.42624205000001</v>
      </c>
      <c r="ANH21">
        <v>212.42624205000001</v>
      </c>
      <c r="ANI21">
        <v>1177</v>
      </c>
      <c r="ANJ21">
        <v>1204</v>
      </c>
      <c r="ANK21">
        <v>1</v>
      </c>
      <c r="ANL21">
        <v>11889964</v>
      </c>
      <c r="ANM21">
        <v>333956</v>
      </c>
      <c r="ANN21">
        <v>2739311</v>
      </c>
      <c r="ANO21">
        <v>9346529</v>
      </c>
      <c r="ANP21">
        <v>318817</v>
      </c>
      <c r="ANQ21">
        <v>24814</v>
      </c>
      <c r="ANR21">
        <v>2543435</v>
      </c>
      <c r="ANS21">
        <v>15139</v>
      </c>
      <c r="ANW21">
        <v>2</v>
      </c>
      <c r="AOH21">
        <v>2</v>
      </c>
      <c r="AOI21">
        <v>3</v>
      </c>
      <c r="AOJ21">
        <v>2</v>
      </c>
      <c r="AOK21">
        <v>3</v>
      </c>
      <c r="AOL21">
        <v>2</v>
      </c>
      <c r="AOM21">
        <v>3</v>
      </c>
      <c r="AON21">
        <v>9</v>
      </c>
      <c r="AOO21">
        <v>9</v>
      </c>
      <c r="AOP21">
        <v>9</v>
      </c>
      <c r="AOQ21">
        <v>9</v>
      </c>
      <c r="AOR21">
        <v>1743209</v>
      </c>
      <c r="AOS21">
        <v>4141208</v>
      </c>
      <c r="AOT21">
        <v>241941</v>
      </c>
      <c r="AOU21">
        <v>225542</v>
      </c>
      <c r="AOV21">
        <v>2213924</v>
      </c>
      <c r="AOW21">
        <v>709340</v>
      </c>
      <c r="AOX21">
        <v>11168</v>
      </c>
      <c r="AOY21">
        <v>137090</v>
      </c>
      <c r="AOZ21">
        <v>1037017</v>
      </c>
      <c r="APA21">
        <v>1429525</v>
      </c>
      <c r="APB21">
        <v>134656</v>
      </c>
      <c r="APC21">
        <v>4141208</v>
      </c>
      <c r="APD21">
        <v>241941</v>
      </c>
      <c r="APE21">
        <v>0</v>
      </c>
      <c r="APF21">
        <v>2213924</v>
      </c>
      <c r="APG21">
        <v>0</v>
      </c>
      <c r="APH21">
        <v>11168</v>
      </c>
      <c r="API21">
        <v>137090</v>
      </c>
      <c r="APJ21">
        <v>1037017</v>
      </c>
      <c r="APK21">
        <v>1429525</v>
      </c>
      <c r="APL21">
        <v>1608553</v>
      </c>
      <c r="APM21">
        <v>0</v>
      </c>
      <c r="APN21">
        <v>225542</v>
      </c>
      <c r="APO21">
        <v>709340</v>
      </c>
      <c r="APP21">
        <v>0</v>
      </c>
      <c r="AQA21">
        <v>3</v>
      </c>
    </row>
    <row r="22" spans="1:1119" x14ac:dyDescent="0.25">
      <c r="A22">
        <v>4204</v>
      </c>
      <c r="B22">
        <v>1</v>
      </c>
      <c r="C22">
        <v>1</v>
      </c>
      <c r="D22">
        <v>4</v>
      </c>
      <c r="E22">
        <v>1</v>
      </c>
      <c r="F22">
        <v>140000</v>
      </c>
      <c r="G22">
        <v>7</v>
      </c>
      <c r="H22">
        <v>1</v>
      </c>
      <c r="I22">
        <v>6</v>
      </c>
      <c r="J22">
        <v>2</v>
      </c>
      <c r="K22">
        <v>1</v>
      </c>
      <c r="L22">
        <v>2</v>
      </c>
      <c r="M22">
        <v>4</v>
      </c>
      <c r="N22">
        <v>1</v>
      </c>
      <c r="P22">
        <v>2</v>
      </c>
      <c r="Q22">
        <v>0</v>
      </c>
      <c r="R22">
        <v>10</v>
      </c>
      <c r="S22">
        <v>2</v>
      </c>
      <c r="T22">
        <v>1</v>
      </c>
      <c r="U22">
        <v>2</v>
      </c>
      <c r="V22">
        <v>2</v>
      </c>
      <c r="X22">
        <v>2002</v>
      </c>
      <c r="Y22">
        <v>8</v>
      </c>
      <c r="AA22">
        <v>1</v>
      </c>
      <c r="AB22">
        <v>2</v>
      </c>
      <c r="AC22">
        <v>2</v>
      </c>
      <c r="AD22">
        <v>1</v>
      </c>
      <c r="AE22">
        <v>2</v>
      </c>
      <c r="AF22">
        <v>2</v>
      </c>
      <c r="AG22">
        <v>2</v>
      </c>
      <c r="AH22">
        <v>2</v>
      </c>
      <c r="AI22">
        <v>2</v>
      </c>
      <c r="AJ22">
        <v>1</v>
      </c>
      <c r="AK22">
        <v>1</v>
      </c>
      <c r="AL22">
        <v>1</v>
      </c>
      <c r="AM22">
        <v>2</v>
      </c>
      <c r="AN22">
        <v>1</v>
      </c>
      <c r="AO22">
        <v>2</v>
      </c>
      <c r="AP22">
        <v>2</v>
      </c>
      <c r="AQ22">
        <v>1</v>
      </c>
      <c r="AX22">
        <v>8</v>
      </c>
      <c r="BL22">
        <v>2</v>
      </c>
      <c r="BV22">
        <v>2</v>
      </c>
      <c r="BX22">
        <v>1</v>
      </c>
      <c r="BY22">
        <v>7</v>
      </c>
      <c r="BZ22">
        <v>4</v>
      </c>
      <c r="CA22">
        <v>2</v>
      </c>
      <c r="CB22">
        <v>1</v>
      </c>
      <c r="CC22">
        <v>1</v>
      </c>
      <c r="CG22">
        <v>12</v>
      </c>
      <c r="CJ22">
        <v>1</v>
      </c>
      <c r="CK22">
        <v>1</v>
      </c>
      <c r="CL22">
        <v>1</v>
      </c>
      <c r="CM22">
        <v>168</v>
      </c>
      <c r="CN22">
        <v>7</v>
      </c>
      <c r="CO22">
        <v>300</v>
      </c>
      <c r="CP22">
        <v>8</v>
      </c>
      <c r="CQ22">
        <v>1</v>
      </c>
      <c r="CR22">
        <v>1</v>
      </c>
      <c r="CS22">
        <v>1</v>
      </c>
      <c r="CT22">
        <v>1</v>
      </c>
      <c r="CU22">
        <v>2</v>
      </c>
      <c r="CV22">
        <v>2</v>
      </c>
      <c r="CW22">
        <v>1</v>
      </c>
      <c r="CX22">
        <v>1</v>
      </c>
      <c r="CZ22">
        <v>1</v>
      </c>
      <c r="DA22">
        <v>1</v>
      </c>
      <c r="DB22">
        <v>1</v>
      </c>
      <c r="DC22">
        <v>2</v>
      </c>
      <c r="DD22">
        <v>2</v>
      </c>
      <c r="DE22">
        <v>2</v>
      </c>
      <c r="DF22">
        <v>2</v>
      </c>
      <c r="DG22">
        <v>2</v>
      </c>
      <c r="DH22">
        <v>2</v>
      </c>
      <c r="DI22">
        <v>2</v>
      </c>
      <c r="DJ22">
        <v>2</v>
      </c>
      <c r="DK22">
        <v>2</v>
      </c>
      <c r="DL22">
        <v>2</v>
      </c>
      <c r="DM22">
        <v>1</v>
      </c>
      <c r="DN22">
        <v>2</v>
      </c>
      <c r="DV22">
        <v>1</v>
      </c>
      <c r="DW22">
        <v>2</v>
      </c>
      <c r="DX22">
        <v>2</v>
      </c>
      <c r="EF22">
        <v>100</v>
      </c>
      <c r="EH22">
        <v>2</v>
      </c>
      <c r="EI22">
        <v>1</v>
      </c>
      <c r="EJ22">
        <v>1</v>
      </c>
      <c r="EK22">
        <v>2</v>
      </c>
      <c r="EL22">
        <v>2</v>
      </c>
      <c r="EM22">
        <v>1</v>
      </c>
      <c r="EN22">
        <v>2</v>
      </c>
      <c r="EP22">
        <v>5</v>
      </c>
      <c r="EQ22">
        <v>95</v>
      </c>
      <c r="ET22">
        <v>1</v>
      </c>
      <c r="EV22">
        <v>3</v>
      </c>
      <c r="EX22">
        <v>1</v>
      </c>
      <c r="EY22">
        <v>2</v>
      </c>
      <c r="EZ22">
        <v>2</v>
      </c>
      <c r="FA22">
        <v>1</v>
      </c>
      <c r="FB22">
        <v>2</v>
      </c>
      <c r="FC22">
        <v>2</v>
      </c>
      <c r="FD22">
        <v>2</v>
      </c>
      <c r="FE22">
        <v>2</v>
      </c>
      <c r="FF22">
        <v>2</v>
      </c>
      <c r="FG22">
        <v>2</v>
      </c>
      <c r="FH22">
        <v>1</v>
      </c>
      <c r="FI22">
        <v>2</v>
      </c>
      <c r="FJ22">
        <v>1</v>
      </c>
      <c r="GB22">
        <v>2</v>
      </c>
      <c r="GC22">
        <v>2</v>
      </c>
      <c r="GD22">
        <v>2</v>
      </c>
      <c r="GE22">
        <v>2</v>
      </c>
      <c r="GF22">
        <v>2</v>
      </c>
      <c r="GG22">
        <v>1</v>
      </c>
      <c r="GH22">
        <v>2</v>
      </c>
      <c r="GL22">
        <v>2</v>
      </c>
      <c r="GM22">
        <v>1</v>
      </c>
      <c r="GN22">
        <v>2</v>
      </c>
      <c r="GO22">
        <v>2</v>
      </c>
      <c r="GP22">
        <v>2</v>
      </c>
      <c r="GQ22">
        <v>2</v>
      </c>
      <c r="GR22">
        <v>1</v>
      </c>
      <c r="GS22">
        <v>2</v>
      </c>
      <c r="GT22">
        <v>2</v>
      </c>
      <c r="GZ22">
        <v>100</v>
      </c>
      <c r="HA22">
        <v>2</v>
      </c>
      <c r="HB22">
        <v>2</v>
      </c>
      <c r="HC22">
        <v>1</v>
      </c>
      <c r="HD22">
        <v>2</v>
      </c>
      <c r="HE22">
        <v>2</v>
      </c>
      <c r="HF22">
        <v>2</v>
      </c>
      <c r="HG22">
        <v>2</v>
      </c>
      <c r="HH22">
        <v>2</v>
      </c>
      <c r="HK22">
        <v>100</v>
      </c>
      <c r="HQ22">
        <v>3</v>
      </c>
      <c r="HT22">
        <v>1</v>
      </c>
      <c r="HU22">
        <v>1</v>
      </c>
      <c r="HV22">
        <v>2</v>
      </c>
      <c r="HX22">
        <v>1</v>
      </c>
      <c r="HY22">
        <v>2</v>
      </c>
      <c r="HZ22">
        <v>2</v>
      </c>
      <c r="IA22">
        <v>2</v>
      </c>
      <c r="IB22">
        <v>2</v>
      </c>
      <c r="IC22">
        <v>2</v>
      </c>
      <c r="ID22">
        <v>2</v>
      </c>
      <c r="IU22">
        <v>2</v>
      </c>
      <c r="IV22">
        <v>1</v>
      </c>
      <c r="IW22">
        <v>2</v>
      </c>
      <c r="IX22">
        <v>2</v>
      </c>
      <c r="IY22">
        <v>2</v>
      </c>
      <c r="IZ22">
        <v>2</v>
      </c>
      <c r="JA22">
        <v>1</v>
      </c>
      <c r="JB22">
        <v>2</v>
      </c>
      <c r="JD22">
        <v>2</v>
      </c>
      <c r="JF22">
        <v>1</v>
      </c>
      <c r="JG22">
        <v>1</v>
      </c>
      <c r="JH22">
        <v>1</v>
      </c>
      <c r="JI22">
        <v>2</v>
      </c>
      <c r="JJ22">
        <v>1</v>
      </c>
      <c r="JK22">
        <v>2</v>
      </c>
      <c r="JS22">
        <v>3</v>
      </c>
      <c r="JV22">
        <v>2</v>
      </c>
      <c r="JW22">
        <v>2</v>
      </c>
      <c r="JX22">
        <v>2</v>
      </c>
      <c r="KF22">
        <v>2</v>
      </c>
      <c r="KG22">
        <v>2</v>
      </c>
      <c r="KH22">
        <v>2</v>
      </c>
      <c r="KP22">
        <v>2</v>
      </c>
      <c r="KQ22">
        <v>1</v>
      </c>
      <c r="KW22">
        <v>2</v>
      </c>
      <c r="KX22">
        <v>2</v>
      </c>
      <c r="KY22">
        <v>2</v>
      </c>
      <c r="KZ22">
        <v>2</v>
      </c>
      <c r="LA22">
        <v>1</v>
      </c>
      <c r="LB22">
        <v>1</v>
      </c>
      <c r="LE22">
        <v>2</v>
      </c>
      <c r="LF22">
        <v>2</v>
      </c>
      <c r="LO22">
        <v>2</v>
      </c>
      <c r="LP22">
        <v>2</v>
      </c>
      <c r="LQ22">
        <v>1</v>
      </c>
      <c r="LR22">
        <v>2</v>
      </c>
      <c r="LT22">
        <v>2</v>
      </c>
      <c r="MA22">
        <v>2</v>
      </c>
      <c r="MB22">
        <v>2</v>
      </c>
      <c r="MJ22">
        <v>1</v>
      </c>
      <c r="MT22">
        <v>1</v>
      </c>
      <c r="MU22">
        <v>1</v>
      </c>
      <c r="MY22">
        <v>1</v>
      </c>
      <c r="MZ22">
        <v>1</v>
      </c>
      <c r="NA22">
        <v>1</v>
      </c>
      <c r="NB22">
        <v>1</v>
      </c>
      <c r="NC22">
        <v>2</v>
      </c>
      <c r="ND22">
        <v>2</v>
      </c>
      <c r="NE22">
        <v>2</v>
      </c>
      <c r="NF22">
        <v>1</v>
      </c>
      <c r="NG22">
        <v>1</v>
      </c>
      <c r="NH22">
        <v>2</v>
      </c>
      <c r="NI22">
        <v>9</v>
      </c>
      <c r="NJ22">
        <v>6</v>
      </c>
      <c r="NN22">
        <v>4</v>
      </c>
      <c r="NO22">
        <v>6</v>
      </c>
      <c r="NU22">
        <v>1</v>
      </c>
      <c r="NV22">
        <v>100</v>
      </c>
      <c r="NW22">
        <v>6</v>
      </c>
      <c r="NX22">
        <v>1</v>
      </c>
      <c r="NY22">
        <v>3</v>
      </c>
      <c r="NZ22">
        <v>2</v>
      </c>
      <c r="OA22">
        <v>200</v>
      </c>
      <c r="OB22">
        <v>6</v>
      </c>
      <c r="OC22">
        <v>20</v>
      </c>
      <c r="OD22">
        <v>1</v>
      </c>
      <c r="OE22">
        <v>1</v>
      </c>
      <c r="OF22">
        <v>100</v>
      </c>
      <c r="OG22">
        <v>6</v>
      </c>
      <c r="OH22">
        <v>1</v>
      </c>
      <c r="OI22">
        <v>1</v>
      </c>
      <c r="OJ22">
        <v>2</v>
      </c>
      <c r="OK22">
        <v>2</v>
      </c>
      <c r="OM22">
        <v>1</v>
      </c>
      <c r="ON22">
        <v>8</v>
      </c>
      <c r="OO22">
        <v>2</v>
      </c>
      <c r="OQ22">
        <v>1</v>
      </c>
      <c r="OR22">
        <v>6</v>
      </c>
      <c r="OS22">
        <v>1</v>
      </c>
      <c r="OT22">
        <v>95</v>
      </c>
      <c r="OU22">
        <v>4</v>
      </c>
      <c r="OV22">
        <v>1</v>
      </c>
      <c r="OW22">
        <v>20</v>
      </c>
      <c r="OX22">
        <v>1</v>
      </c>
      <c r="OY22">
        <v>1</v>
      </c>
      <c r="OZ22">
        <v>1</v>
      </c>
      <c r="PA22">
        <v>1</v>
      </c>
      <c r="PB22">
        <v>2</v>
      </c>
      <c r="PC22">
        <v>1</v>
      </c>
      <c r="PD22">
        <v>1</v>
      </c>
      <c r="PE22">
        <v>1</v>
      </c>
      <c r="PF22">
        <v>2</v>
      </c>
      <c r="PG22">
        <v>90</v>
      </c>
      <c r="PH22">
        <v>5</v>
      </c>
      <c r="PJ22">
        <v>3</v>
      </c>
      <c r="PK22">
        <v>1</v>
      </c>
      <c r="PL22">
        <v>1</v>
      </c>
      <c r="PN22">
        <v>1</v>
      </c>
      <c r="PO22">
        <v>1</v>
      </c>
      <c r="PP22">
        <v>1</v>
      </c>
      <c r="PQ22">
        <v>2</v>
      </c>
      <c r="PR22">
        <v>2</v>
      </c>
      <c r="PS22">
        <v>2</v>
      </c>
      <c r="PT22">
        <v>2</v>
      </c>
      <c r="PU22">
        <v>2</v>
      </c>
      <c r="PV22">
        <v>1</v>
      </c>
      <c r="PW22">
        <v>1</v>
      </c>
      <c r="PX22">
        <v>2</v>
      </c>
      <c r="PY22">
        <v>2</v>
      </c>
      <c r="PZ22">
        <v>1</v>
      </c>
      <c r="QA22">
        <v>2</v>
      </c>
      <c r="QB22">
        <v>1</v>
      </c>
      <c r="QC22">
        <v>50</v>
      </c>
      <c r="QD22">
        <v>0</v>
      </c>
      <c r="QE22">
        <v>0</v>
      </c>
      <c r="QF22">
        <v>0</v>
      </c>
      <c r="QG22">
        <v>0</v>
      </c>
      <c r="QH22">
        <v>0</v>
      </c>
      <c r="QI22">
        <v>0</v>
      </c>
      <c r="QJ22">
        <v>0</v>
      </c>
      <c r="QK22">
        <v>0</v>
      </c>
      <c r="QL22">
        <v>0</v>
      </c>
      <c r="QM22">
        <v>9</v>
      </c>
      <c r="QN22">
        <v>0</v>
      </c>
      <c r="QO22">
        <v>0</v>
      </c>
      <c r="QP22">
        <v>0</v>
      </c>
      <c r="QQ22">
        <v>0</v>
      </c>
      <c r="QR22">
        <v>0</v>
      </c>
      <c r="QS22">
        <v>0</v>
      </c>
      <c r="QT22">
        <v>0</v>
      </c>
      <c r="QU22">
        <v>9</v>
      </c>
      <c r="QV22">
        <v>0</v>
      </c>
      <c r="QW22">
        <v>0</v>
      </c>
      <c r="QX22">
        <v>0</v>
      </c>
      <c r="QY22">
        <v>0</v>
      </c>
      <c r="QZ22">
        <v>0</v>
      </c>
      <c r="RA22">
        <v>0</v>
      </c>
      <c r="RB22">
        <v>0</v>
      </c>
      <c r="RC22">
        <v>0</v>
      </c>
      <c r="RD22">
        <v>0</v>
      </c>
      <c r="RE22">
        <v>0</v>
      </c>
      <c r="RF22">
        <v>0</v>
      </c>
      <c r="RG22">
        <v>0</v>
      </c>
      <c r="RH22">
        <v>0</v>
      </c>
      <c r="RI22">
        <v>0</v>
      </c>
      <c r="RJ22">
        <v>0</v>
      </c>
      <c r="RK22">
        <v>0</v>
      </c>
      <c r="RL22">
        <v>0</v>
      </c>
      <c r="RM22">
        <v>0</v>
      </c>
      <c r="RN22">
        <v>9</v>
      </c>
      <c r="RO22">
        <v>9</v>
      </c>
      <c r="RP22">
        <v>9</v>
      </c>
      <c r="RQ22">
        <v>9</v>
      </c>
      <c r="RR22">
        <v>9</v>
      </c>
      <c r="RS22">
        <v>9</v>
      </c>
      <c r="RT22">
        <v>9</v>
      </c>
      <c r="RU22">
        <v>9</v>
      </c>
      <c r="RV22">
        <v>9</v>
      </c>
      <c r="RW22">
        <v>9</v>
      </c>
      <c r="RX22">
        <v>9</v>
      </c>
      <c r="RY22">
        <v>0</v>
      </c>
      <c r="RZ22">
        <v>9</v>
      </c>
      <c r="SA22">
        <v>9</v>
      </c>
      <c r="SB22">
        <v>9</v>
      </c>
      <c r="SC22">
        <v>9</v>
      </c>
      <c r="SD22">
        <v>9</v>
      </c>
      <c r="SE22">
        <v>9</v>
      </c>
      <c r="SF22">
        <v>9</v>
      </c>
      <c r="SG22">
        <v>9</v>
      </c>
      <c r="SH22">
        <v>0</v>
      </c>
      <c r="SI22">
        <v>9</v>
      </c>
      <c r="SJ22">
        <v>0</v>
      </c>
      <c r="SK22">
        <v>0</v>
      </c>
      <c r="SL22">
        <v>0</v>
      </c>
      <c r="SM22">
        <v>0</v>
      </c>
      <c r="SN22">
        <v>0</v>
      </c>
      <c r="SO22">
        <v>0</v>
      </c>
      <c r="SP22">
        <v>9</v>
      </c>
      <c r="SQ22">
        <v>9</v>
      </c>
      <c r="SR22">
        <v>9</v>
      </c>
      <c r="SS22">
        <v>0</v>
      </c>
      <c r="ST22">
        <v>9</v>
      </c>
      <c r="SU22">
        <v>9</v>
      </c>
      <c r="SV22">
        <v>0</v>
      </c>
      <c r="SW22">
        <v>0</v>
      </c>
      <c r="SX22">
        <v>0</v>
      </c>
      <c r="SY22">
        <v>0</v>
      </c>
      <c r="SZ22">
        <v>0</v>
      </c>
      <c r="TA22">
        <v>0</v>
      </c>
      <c r="TB22">
        <v>0</v>
      </c>
      <c r="TC22">
        <v>0</v>
      </c>
      <c r="TD22">
        <v>0</v>
      </c>
      <c r="TE22">
        <v>0</v>
      </c>
      <c r="TF22">
        <v>0</v>
      </c>
      <c r="TG22">
        <v>0</v>
      </c>
      <c r="TH22">
        <v>0</v>
      </c>
      <c r="TI22">
        <v>0</v>
      </c>
      <c r="TJ22">
        <v>0</v>
      </c>
      <c r="TK22">
        <v>0</v>
      </c>
      <c r="TL22">
        <v>0</v>
      </c>
      <c r="TM22">
        <v>0</v>
      </c>
      <c r="TN22">
        <v>0</v>
      </c>
      <c r="TO22">
        <v>0</v>
      </c>
      <c r="TP22">
        <v>0</v>
      </c>
      <c r="TQ22">
        <v>0</v>
      </c>
      <c r="TR22">
        <v>0</v>
      </c>
      <c r="TS22">
        <v>0</v>
      </c>
      <c r="TT22">
        <v>0</v>
      </c>
      <c r="TU22">
        <v>0</v>
      </c>
      <c r="TV22">
        <v>0</v>
      </c>
      <c r="TW22">
        <v>0</v>
      </c>
      <c r="TX22">
        <v>0</v>
      </c>
      <c r="TY22">
        <v>9</v>
      </c>
      <c r="TZ22">
        <v>9</v>
      </c>
      <c r="UA22">
        <v>9</v>
      </c>
      <c r="UB22">
        <v>9</v>
      </c>
      <c r="UC22">
        <v>9</v>
      </c>
      <c r="UD22">
        <v>9</v>
      </c>
      <c r="UE22">
        <v>9</v>
      </c>
      <c r="UF22">
        <v>0</v>
      </c>
      <c r="UG22">
        <v>0</v>
      </c>
      <c r="UH22">
        <v>0</v>
      </c>
      <c r="UI22">
        <v>9</v>
      </c>
      <c r="UJ22">
        <v>9</v>
      </c>
      <c r="UK22">
        <v>9</v>
      </c>
      <c r="UL22">
        <v>9</v>
      </c>
      <c r="UM22">
        <v>9</v>
      </c>
      <c r="UN22">
        <v>9</v>
      </c>
      <c r="UO22">
        <v>9</v>
      </c>
      <c r="UP22">
        <v>0</v>
      </c>
      <c r="UQ22">
        <v>9</v>
      </c>
      <c r="UR22">
        <v>0</v>
      </c>
      <c r="US22">
        <v>0</v>
      </c>
      <c r="UT22">
        <v>0</v>
      </c>
      <c r="UU22">
        <v>0</v>
      </c>
      <c r="UV22">
        <v>0</v>
      </c>
      <c r="UW22">
        <v>0</v>
      </c>
      <c r="UX22">
        <v>0</v>
      </c>
      <c r="UY22">
        <v>9</v>
      </c>
      <c r="UZ22">
        <v>0</v>
      </c>
      <c r="VA22">
        <v>0</v>
      </c>
      <c r="VB22">
        <v>9</v>
      </c>
      <c r="VC22">
        <v>9</v>
      </c>
      <c r="VD22">
        <v>0</v>
      </c>
      <c r="VE22">
        <v>9</v>
      </c>
      <c r="VF22">
        <v>0</v>
      </c>
      <c r="VG22">
        <v>9</v>
      </c>
      <c r="VH22">
        <v>0</v>
      </c>
      <c r="VI22">
        <v>0</v>
      </c>
      <c r="VJ22">
        <v>0</v>
      </c>
      <c r="VK22">
        <v>0</v>
      </c>
      <c r="VL22">
        <v>0</v>
      </c>
      <c r="VM22">
        <v>0</v>
      </c>
      <c r="VN22">
        <v>0</v>
      </c>
      <c r="VO22">
        <v>0</v>
      </c>
      <c r="VP22">
        <v>0</v>
      </c>
      <c r="VQ22">
        <v>0</v>
      </c>
      <c r="VR22">
        <v>0</v>
      </c>
      <c r="VS22">
        <v>0</v>
      </c>
      <c r="VT22">
        <v>0</v>
      </c>
      <c r="VU22">
        <v>9</v>
      </c>
      <c r="VV22">
        <v>9</v>
      </c>
      <c r="VW22">
        <v>9</v>
      </c>
      <c r="VX22">
        <v>9</v>
      </c>
      <c r="VY22">
        <v>9</v>
      </c>
      <c r="VZ22">
        <v>9</v>
      </c>
      <c r="WA22">
        <v>9</v>
      </c>
      <c r="WB22">
        <v>9</v>
      </c>
      <c r="WC22">
        <v>9</v>
      </c>
      <c r="WD22">
        <v>9</v>
      </c>
      <c r="WE22">
        <v>9</v>
      </c>
      <c r="WF22">
        <v>9</v>
      </c>
      <c r="WG22">
        <v>9</v>
      </c>
      <c r="WH22">
        <v>9</v>
      </c>
      <c r="WI22">
        <v>9</v>
      </c>
      <c r="WJ22">
        <v>9</v>
      </c>
      <c r="WK22">
        <v>9</v>
      </c>
      <c r="WL22">
        <v>0</v>
      </c>
      <c r="WM22">
        <v>0</v>
      </c>
      <c r="WN22">
        <v>0</v>
      </c>
      <c r="WO22">
        <v>0</v>
      </c>
      <c r="WP22">
        <v>0</v>
      </c>
      <c r="WQ22">
        <v>0</v>
      </c>
      <c r="WR22">
        <v>0</v>
      </c>
      <c r="WS22">
        <v>0</v>
      </c>
      <c r="WT22">
        <v>0</v>
      </c>
      <c r="WU22">
        <v>0</v>
      </c>
      <c r="WV22">
        <v>0</v>
      </c>
      <c r="WW22">
        <v>0</v>
      </c>
      <c r="WX22">
        <v>0</v>
      </c>
      <c r="WY22">
        <v>0</v>
      </c>
      <c r="WZ22">
        <v>0</v>
      </c>
      <c r="XA22">
        <v>0</v>
      </c>
      <c r="XB22">
        <v>9</v>
      </c>
      <c r="XC22">
        <v>9</v>
      </c>
      <c r="XD22">
        <v>9</v>
      </c>
      <c r="XE22">
        <v>9</v>
      </c>
      <c r="XF22">
        <v>9</v>
      </c>
      <c r="XG22">
        <v>0</v>
      </c>
      <c r="XH22">
        <v>0</v>
      </c>
      <c r="XI22">
        <v>0</v>
      </c>
      <c r="XJ22">
        <v>0</v>
      </c>
      <c r="XK22">
        <v>0</v>
      </c>
      <c r="XL22">
        <v>0</v>
      </c>
      <c r="XM22">
        <v>0</v>
      </c>
      <c r="XN22">
        <v>0</v>
      </c>
      <c r="XO22">
        <v>0</v>
      </c>
      <c r="XP22">
        <v>9</v>
      </c>
      <c r="XQ22">
        <v>9</v>
      </c>
      <c r="XR22">
        <v>0</v>
      </c>
      <c r="XS22">
        <v>9</v>
      </c>
      <c r="XT22">
        <v>9</v>
      </c>
      <c r="XU22">
        <v>9</v>
      </c>
      <c r="XV22">
        <v>9</v>
      </c>
      <c r="XW22">
        <v>9</v>
      </c>
      <c r="XX22">
        <v>0</v>
      </c>
      <c r="XY22">
        <v>9</v>
      </c>
      <c r="XZ22">
        <v>9</v>
      </c>
      <c r="YA22">
        <v>0</v>
      </c>
      <c r="YB22">
        <v>0</v>
      </c>
      <c r="YC22">
        <v>0</v>
      </c>
      <c r="YD22">
        <v>9</v>
      </c>
      <c r="YE22">
        <v>0</v>
      </c>
      <c r="YF22">
        <v>0</v>
      </c>
      <c r="YG22">
        <v>0</v>
      </c>
      <c r="YH22">
        <v>0</v>
      </c>
      <c r="YI22">
        <v>0</v>
      </c>
      <c r="YJ22">
        <v>0</v>
      </c>
      <c r="YK22">
        <v>0</v>
      </c>
      <c r="YL22">
        <v>9</v>
      </c>
      <c r="YM22">
        <v>9</v>
      </c>
      <c r="YN22">
        <v>9</v>
      </c>
      <c r="YO22">
        <v>9</v>
      </c>
      <c r="YP22">
        <v>9</v>
      </c>
      <c r="YQ22">
        <v>9</v>
      </c>
      <c r="YR22">
        <v>9</v>
      </c>
      <c r="YS22">
        <v>9</v>
      </c>
      <c r="YT22">
        <v>9</v>
      </c>
      <c r="YU22">
        <v>9</v>
      </c>
      <c r="YV22">
        <v>9</v>
      </c>
      <c r="YW22">
        <v>9</v>
      </c>
      <c r="YX22">
        <v>9</v>
      </c>
      <c r="YY22">
        <v>9</v>
      </c>
      <c r="YZ22">
        <v>9</v>
      </c>
      <c r="ZA22">
        <v>9</v>
      </c>
      <c r="ZB22">
        <v>0</v>
      </c>
      <c r="ZC22">
        <v>0</v>
      </c>
      <c r="ZD22">
        <v>0</v>
      </c>
      <c r="ZE22">
        <v>0</v>
      </c>
      <c r="ZF22">
        <v>0</v>
      </c>
      <c r="ZG22">
        <v>0</v>
      </c>
      <c r="ZH22">
        <v>0</v>
      </c>
      <c r="ZI22">
        <v>0</v>
      </c>
      <c r="ZJ22">
        <v>9</v>
      </c>
      <c r="ZK22">
        <v>0</v>
      </c>
      <c r="ZL22">
        <v>9</v>
      </c>
      <c r="ZM22">
        <v>0</v>
      </c>
      <c r="ZN22">
        <v>0</v>
      </c>
      <c r="ZO22">
        <v>0</v>
      </c>
      <c r="ZP22">
        <v>0</v>
      </c>
      <c r="ZQ22">
        <v>0</v>
      </c>
      <c r="ZR22">
        <v>0</v>
      </c>
      <c r="ZS22">
        <v>9</v>
      </c>
      <c r="ZT22">
        <v>9</v>
      </c>
      <c r="ZU22">
        <v>9</v>
      </c>
      <c r="ZV22">
        <v>9</v>
      </c>
      <c r="ZW22">
        <v>9</v>
      </c>
      <c r="ZX22">
        <v>9</v>
      </c>
      <c r="ZY22">
        <v>9</v>
      </c>
      <c r="ZZ22">
        <v>0</v>
      </c>
      <c r="AAA22">
        <v>9</v>
      </c>
      <c r="AAB22">
        <v>9</v>
      </c>
      <c r="AAC22">
        <v>0</v>
      </c>
      <c r="AAD22">
        <v>0</v>
      </c>
      <c r="AAE22">
        <v>0</v>
      </c>
      <c r="AAF22">
        <v>9</v>
      </c>
      <c r="AAG22">
        <v>9</v>
      </c>
      <c r="AAH22">
        <v>9</v>
      </c>
      <c r="AAI22">
        <v>9</v>
      </c>
      <c r="AAJ22">
        <v>9</v>
      </c>
      <c r="AAK22">
        <v>9</v>
      </c>
      <c r="AAL22">
        <v>9</v>
      </c>
      <c r="AAM22">
        <v>0</v>
      </c>
      <c r="AAN22">
        <v>0</v>
      </c>
      <c r="AAO22">
        <v>0</v>
      </c>
      <c r="AAP22">
        <v>9</v>
      </c>
      <c r="AAQ22">
        <v>9</v>
      </c>
      <c r="AAR22">
        <v>9</v>
      </c>
      <c r="AAS22">
        <v>9</v>
      </c>
      <c r="AAT22">
        <v>9</v>
      </c>
      <c r="AAU22">
        <v>9</v>
      </c>
      <c r="AAV22">
        <v>9</v>
      </c>
      <c r="AAW22">
        <v>0</v>
      </c>
      <c r="AAX22">
        <v>0</v>
      </c>
      <c r="AAY22">
        <v>9</v>
      </c>
      <c r="AAZ22">
        <v>9</v>
      </c>
      <c r="ABA22">
        <v>9</v>
      </c>
      <c r="ABB22">
        <v>9</v>
      </c>
      <c r="ABC22">
        <v>9</v>
      </c>
      <c r="ABD22">
        <v>0</v>
      </c>
      <c r="ABE22">
        <v>0</v>
      </c>
      <c r="ABF22">
        <v>0</v>
      </c>
      <c r="ABG22">
        <v>0</v>
      </c>
      <c r="ABH22">
        <v>0</v>
      </c>
      <c r="ABI22">
        <v>0</v>
      </c>
      <c r="ABJ22">
        <v>9</v>
      </c>
      <c r="ABK22">
        <v>9</v>
      </c>
      <c r="ABL22">
        <v>9</v>
      </c>
      <c r="ABM22">
        <v>9</v>
      </c>
      <c r="ABN22">
        <v>9</v>
      </c>
      <c r="ABO22">
        <v>9</v>
      </c>
      <c r="ABP22">
        <v>9</v>
      </c>
      <c r="ABQ22">
        <v>0</v>
      </c>
      <c r="ABR22">
        <v>9</v>
      </c>
      <c r="ABS22">
        <v>9</v>
      </c>
      <c r="ABT22">
        <v>9</v>
      </c>
      <c r="ABU22">
        <v>9</v>
      </c>
      <c r="ABV22">
        <v>9</v>
      </c>
      <c r="ABW22">
        <v>9</v>
      </c>
      <c r="ABX22">
        <v>9</v>
      </c>
      <c r="ABY22">
        <v>0</v>
      </c>
      <c r="ABZ22">
        <v>9</v>
      </c>
      <c r="ACA22">
        <v>9</v>
      </c>
      <c r="ACB22">
        <v>9</v>
      </c>
      <c r="ACC22">
        <v>9</v>
      </c>
      <c r="ACD22">
        <v>9</v>
      </c>
      <c r="ACE22">
        <v>9</v>
      </c>
      <c r="ACF22">
        <v>9</v>
      </c>
      <c r="ACG22">
        <v>9</v>
      </c>
      <c r="ACH22">
        <v>9</v>
      </c>
      <c r="ACI22">
        <v>0</v>
      </c>
      <c r="ACJ22">
        <v>0</v>
      </c>
      <c r="ACK22">
        <v>9</v>
      </c>
      <c r="ACL22">
        <v>9</v>
      </c>
      <c r="ACM22">
        <v>9</v>
      </c>
      <c r="ACN22">
        <v>0</v>
      </c>
      <c r="ACO22">
        <v>0</v>
      </c>
      <c r="ACP22">
        <v>0</v>
      </c>
      <c r="ACQ22">
        <v>0</v>
      </c>
      <c r="ACR22">
        <v>0</v>
      </c>
      <c r="ACS22">
        <v>0</v>
      </c>
      <c r="ACT22">
        <v>0</v>
      </c>
      <c r="ACU22">
        <v>0</v>
      </c>
      <c r="ACV22">
        <v>0</v>
      </c>
      <c r="ACW22">
        <v>0</v>
      </c>
      <c r="ACX22">
        <v>0</v>
      </c>
      <c r="ACY22">
        <v>0</v>
      </c>
      <c r="ACZ22">
        <v>9</v>
      </c>
      <c r="ADA22">
        <v>9</v>
      </c>
      <c r="ADB22">
        <v>9</v>
      </c>
      <c r="ADC22">
        <v>0</v>
      </c>
      <c r="ADD22">
        <v>0</v>
      </c>
      <c r="ADE22">
        <v>9</v>
      </c>
      <c r="ADF22">
        <v>9</v>
      </c>
      <c r="ADG22">
        <v>9</v>
      </c>
      <c r="ADH22">
        <v>9</v>
      </c>
      <c r="ADI22">
        <v>9</v>
      </c>
      <c r="ADJ22">
        <v>0</v>
      </c>
      <c r="ADK22">
        <v>0</v>
      </c>
      <c r="ADL22">
        <v>0</v>
      </c>
      <c r="ADM22">
        <v>0</v>
      </c>
      <c r="ADN22">
        <v>0</v>
      </c>
      <c r="ADO22">
        <v>0</v>
      </c>
      <c r="ADP22">
        <v>0</v>
      </c>
      <c r="ADQ22">
        <v>0</v>
      </c>
      <c r="ADR22">
        <v>0</v>
      </c>
      <c r="ADS22">
        <v>0</v>
      </c>
      <c r="ADT22">
        <v>0</v>
      </c>
      <c r="ADU22">
        <v>0</v>
      </c>
      <c r="ADV22">
        <v>0</v>
      </c>
      <c r="ADW22">
        <v>0</v>
      </c>
      <c r="ADX22">
        <v>0</v>
      </c>
      <c r="ADY22">
        <v>0</v>
      </c>
      <c r="ADZ22">
        <v>0</v>
      </c>
      <c r="AEA22">
        <v>9</v>
      </c>
      <c r="AEB22">
        <v>0</v>
      </c>
      <c r="AEC22">
        <v>0</v>
      </c>
      <c r="AED22">
        <v>0</v>
      </c>
      <c r="AEE22">
        <v>9</v>
      </c>
      <c r="AEF22">
        <v>0</v>
      </c>
      <c r="AEG22">
        <v>0</v>
      </c>
      <c r="AEH22">
        <v>0</v>
      </c>
      <c r="AEI22">
        <v>0</v>
      </c>
      <c r="AEJ22">
        <v>0</v>
      </c>
      <c r="AEK22">
        <v>0</v>
      </c>
      <c r="AEL22">
        <v>0</v>
      </c>
      <c r="AEM22">
        <v>0</v>
      </c>
      <c r="AEN22">
        <v>0</v>
      </c>
      <c r="AEO22">
        <v>0</v>
      </c>
      <c r="AEP22">
        <v>0</v>
      </c>
      <c r="AEQ22">
        <v>0</v>
      </c>
      <c r="AER22">
        <v>0</v>
      </c>
      <c r="AES22">
        <v>0</v>
      </c>
      <c r="AET22">
        <v>0</v>
      </c>
      <c r="AEU22">
        <v>0</v>
      </c>
      <c r="AEV22">
        <v>0</v>
      </c>
      <c r="AEW22">
        <v>0</v>
      </c>
      <c r="AEX22">
        <v>9</v>
      </c>
      <c r="AEY22">
        <v>0</v>
      </c>
      <c r="AEZ22">
        <v>0</v>
      </c>
      <c r="AFA22">
        <v>0</v>
      </c>
      <c r="AFB22">
        <v>9</v>
      </c>
      <c r="AFC22">
        <v>0</v>
      </c>
      <c r="AFD22">
        <v>0</v>
      </c>
      <c r="AFE22">
        <v>0</v>
      </c>
      <c r="AFF22">
        <v>0</v>
      </c>
      <c r="AFG22">
        <v>0</v>
      </c>
      <c r="AFH22">
        <v>0</v>
      </c>
      <c r="AFI22">
        <v>0</v>
      </c>
      <c r="AFJ22">
        <v>0</v>
      </c>
      <c r="AFK22">
        <v>0</v>
      </c>
      <c r="AFL22">
        <v>0</v>
      </c>
      <c r="AFM22">
        <v>0</v>
      </c>
      <c r="AFN22">
        <v>0</v>
      </c>
      <c r="AFO22">
        <v>0</v>
      </c>
      <c r="AFP22">
        <v>0</v>
      </c>
      <c r="AFQ22">
        <v>0</v>
      </c>
      <c r="AFR22">
        <v>0</v>
      </c>
      <c r="AFS22">
        <v>19.690263031000001</v>
      </c>
      <c r="AFT22">
        <v>19.681079264000001</v>
      </c>
      <c r="AFU22">
        <v>19.694080845999999</v>
      </c>
      <c r="AFV22">
        <v>19.638083393999999</v>
      </c>
      <c r="AFW22">
        <v>19.701282449000001</v>
      </c>
      <c r="AFX22">
        <v>19.718121873000001</v>
      </c>
      <c r="AFY22">
        <v>19.681079264000001</v>
      </c>
      <c r="AFZ22">
        <v>19.623065851</v>
      </c>
      <c r="AGA22">
        <v>19.687149940000001</v>
      </c>
      <c r="AGB22">
        <v>19.701494894</v>
      </c>
      <c r="AGC22">
        <v>19.734315539000001</v>
      </c>
      <c r="AGD22">
        <v>19.700397573</v>
      </c>
      <c r="AGE22">
        <v>19.739319912999999</v>
      </c>
      <c r="AGF22">
        <v>19.723131133999999</v>
      </c>
      <c r="AGG22">
        <v>19.682665060000001</v>
      </c>
      <c r="AGH22">
        <v>19.710930354999999</v>
      </c>
      <c r="AGI22">
        <v>19.636002395999999</v>
      </c>
      <c r="AGJ22">
        <v>19.616147461000001</v>
      </c>
      <c r="AGK22">
        <v>19.720175288</v>
      </c>
      <c r="AGL22">
        <v>19.681716438999999</v>
      </c>
      <c r="AGM22">
        <v>19.678916822000001</v>
      </c>
      <c r="AGN22">
        <v>19.748277573999999</v>
      </c>
      <c r="AGO22">
        <v>19.690480359999999</v>
      </c>
      <c r="AGP22">
        <v>19.769640635999998</v>
      </c>
      <c r="AGQ22">
        <v>19.705874199</v>
      </c>
      <c r="AGR22">
        <v>19.675574529999999</v>
      </c>
      <c r="AGS22">
        <v>19.722784091000001</v>
      </c>
      <c r="AGT22">
        <v>19.684265062000001</v>
      </c>
      <c r="AGU22">
        <v>19.702103489999999</v>
      </c>
      <c r="AGV22">
        <v>19.684918798000002</v>
      </c>
      <c r="AGW22">
        <v>19.709508612</v>
      </c>
      <c r="AGX22">
        <v>19.813416739000001</v>
      </c>
      <c r="AGY22">
        <v>19.554410527000002</v>
      </c>
      <c r="AGZ22">
        <v>19.685253887999998</v>
      </c>
      <c r="AHA22">
        <v>19.713417834000001</v>
      </c>
      <c r="AHB22">
        <v>19.685490207000001</v>
      </c>
      <c r="AHC22">
        <v>19.705564620000001</v>
      </c>
      <c r="AHD22">
        <v>19.685272381000001</v>
      </c>
      <c r="AHE22">
        <v>19.728506880000001</v>
      </c>
      <c r="AHF22">
        <v>19.732566340000002</v>
      </c>
      <c r="AHG22">
        <v>19.752191279000002</v>
      </c>
      <c r="AHH22">
        <v>19.681755840000001</v>
      </c>
      <c r="AHI22">
        <v>19.611095793</v>
      </c>
      <c r="AHJ22">
        <v>19.747931864000002</v>
      </c>
      <c r="AHK22">
        <v>19.642488114999999</v>
      </c>
      <c r="AHL22">
        <v>19.612877810000001</v>
      </c>
      <c r="AHM22">
        <v>19.732034425999998</v>
      </c>
      <c r="AHN22">
        <v>19.741195946000001</v>
      </c>
      <c r="AHO22">
        <v>19.719328145999999</v>
      </c>
      <c r="AHP22">
        <v>19.599143327</v>
      </c>
      <c r="AHQ22">
        <v>19.635379605000001</v>
      </c>
      <c r="AHR22">
        <v>19.705173767000002</v>
      </c>
      <c r="AHS22">
        <v>19.630334526999999</v>
      </c>
      <c r="AHT22">
        <v>19.631992778000001</v>
      </c>
      <c r="AHU22">
        <v>19.631931609999999</v>
      </c>
      <c r="AHV22">
        <v>19.730947008000001</v>
      </c>
      <c r="AHW22">
        <v>19.707638504999998</v>
      </c>
      <c r="AHX22">
        <v>19.603121325</v>
      </c>
      <c r="AHY22">
        <v>19.719645155999999</v>
      </c>
      <c r="AHZ22">
        <v>19.678586279000001</v>
      </c>
      <c r="AIA22">
        <v>19.694084698000001</v>
      </c>
      <c r="AIB22">
        <v>19.661243848000002</v>
      </c>
      <c r="AIC22">
        <v>19.667195188000001</v>
      </c>
      <c r="AID22">
        <v>19.705910927000001</v>
      </c>
      <c r="AIE22">
        <v>19.657334225</v>
      </c>
      <c r="AIF22">
        <v>19.732718294000001</v>
      </c>
      <c r="AIG22">
        <v>19.687973623000001</v>
      </c>
      <c r="AIH22">
        <v>19.670160185</v>
      </c>
      <c r="AII22">
        <v>19.744518198000002</v>
      </c>
      <c r="AIJ22">
        <v>19.709956391999999</v>
      </c>
      <c r="AIK22">
        <v>19.680423891</v>
      </c>
      <c r="AIL22">
        <v>19.715690460000001</v>
      </c>
      <c r="AIM22">
        <v>19.602506424000001</v>
      </c>
      <c r="AIN22">
        <v>19.658682226</v>
      </c>
      <c r="AIO22">
        <v>19.789023017000002</v>
      </c>
      <c r="AIP22">
        <v>19.690208818999999</v>
      </c>
      <c r="AIQ22">
        <v>19.728881298000001</v>
      </c>
      <c r="AIR22">
        <v>19.689499104999999</v>
      </c>
      <c r="AIS22">
        <v>19.749393866999998</v>
      </c>
      <c r="AIT22">
        <v>19.690263031000001</v>
      </c>
      <c r="AIU22">
        <v>19.690263031000001</v>
      </c>
      <c r="AIV22">
        <v>19.690263031000001</v>
      </c>
      <c r="AIW22">
        <v>19.690263031000001</v>
      </c>
      <c r="AIX22">
        <v>19.690263031000001</v>
      </c>
      <c r="AIY22">
        <v>19.690263031000001</v>
      </c>
      <c r="AIZ22">
        <v>19.690263031000001</v>
      </c>
      <c r="AJA22">
        <v>19.690263031000001</v>
      </c>
      <c r="AJB22">
        <v>19.690263031000001</v>
      </c>
      <c r="AJC22">
        <v>19.691502968999998</v>
      </c>
      <c r="AJD22">
        <v>19.690263031000001</v>
      </c>
      <c r="AJE22">
        <v>19.690263031000001</v>
      </c>
      <c r="AJF22">
        <v>19.690263031000001</v>
      </c>
      <c r="AJG22">
        <v>19.690263031000001</v>
      </c>
      <c r="AJH22">
        <v>19.690263031000001</v>
      </c>
      <c r="AJI22">
        <v>19.690263031000001</v>
      </c>
      <c r="AJJ22">
        <v>19.690263031000001</v>
      </c>
      <c r="AJK22">
        <v>19.690263031000001</v>
      </c>
      <c r="AJL22">
        <v>19.690263031000001</v>
      </c>
      <c r="AJM22">
        <v>19.690263031000001</v>
      </c>
      <c r="AJN22">
        <v>19.690263031000001</v>
      </c>
      <c r="AJO22">
        <v>19.690263031000001</v>
      </c>
      <c r="AJP22">
        <v>19.690263031000001</v>
      </c>
      <c r="AJQ22">
        <v>19.690263031000001</v>
      </c>
      <c r="AJR22">
        <v>19.690263031000001</v>
      </c>
      <c r="AJS22">
        <v>19.690263031000001</v>
      </c>
      <c r="AJT22">
        <v>19.690263031000001</v>
      </c>
      <c r="AJU22">
        <v>19.690263031000001</v>
      </c>
      <c r="AJV22">
        <v>19.690263031000001</v>
      </c>
      <c r="AJW22">
        <v>19.690263031000001</v>
      </c>
      <c r="AJX22">
        <v>19.690263031000001</v>
      </c>
      <c r="AJY22">
        <v>19.690263031000001</v>
      </c>
      <c r="AJZ22">
        <v>19.690263031000001</v>
      </c>
      <c r="AKA22">
        <v>19.690263031000001</v>
      </c>
      <c r="AKB22">
        <v>19.690263031000001</v>
      </c>
      <c r="AKC22">
        <v>19.690263031000001</v>
      </c>
      <c r="AKD22">
        <v>19.690263031000001</v>
      </c>
      <c r="AKE22">
        <v>19.765335312000001</v>
      </c>
      <c r="AKF22">
        <v>19.686954264000001</v>
      </c>
      <c r="AKG22">
        <v>19.690263031000001</v>
      </c>
      <c r="AKH22">
        <v>19.682597994000002</v>
      </c>
      <c r="AKI22">
        <v>19.671930245999999</v>
      </c>
      <c r="AKJ22">
        <v>19.690263031000001</v>
      </c>
      <c r="AKK22">
        <v>19.759698604</v>
      </c>
      <c r="AKL22">
        <v>19.690263031000001</v>
      </c>
      <c r="AKM22">
        <v>19.668564413999999</v>
      </c>
      <c r="AKN22">
        <v>19.652135908000002</v>
      </c>
      <c r="AKO22">
        <v>19.719486575000001</v>
      </c>
      <c r="AKP22">
        <v>19.746106592</v>
      </c>
      <c r="AKQ22">
        <v>19.671930245999999</v>
      </c>
      <c r="AKR22">
        <v>19.690263031000001</v>
      </c>
      <c r="AKS22">
        <v>19.753822488000001</v>
      </c>
      <c r="AKT22">
        <v>0</v>
      </c>
      <c r="AKU22">
        <v>19.633878305</v>
      </c>
      <c r="AKV22">
        <v>19.724949141</v>
      </c>
      <c r="AKW22">
        <v>19.627893638</v>
      </c>
      <c r="AKX22">
        <v>19.664912127000001</v>
      </c>
      <c r="AKY22">
        <v>19.785621206999998</v>
      </c>
      <c r="AKZ22">
        <v>19.686954264000001</v>
      </c>
      <c r="ALA22">
        <v>19.671930245999999</v>
      </c>
      <c r="ALB22">
        <v>19.681779716000001</v>
      </c>
      <c r="ALC22">
        <v>19.595536204999998</v>
      </c>
      <c r="ALD22">
        <v>19.690263031000001</v>
      </c>
      <c r="ALE22">
        <v>19.597211672</v>
      </c>
      <c r="ALF22">
        <v>19.678968831999999</v>
      </c>
      <c r="ALG22">
        <v>19.690263031000001</v>
      </c>
      <c r="ALH22">
        <v>19.690263031000001</v>
      </c>
      <c r="ALI22">
        <v>19.687431955000001</v>
      </c>
      <c r="ALJ22">
        <v>19.690263031000001</v>
      </c>
      <c r="ALK22">
        <v>19.690263031000001</v>
      </c>
      <c r="ALL22">
        <v>19.691679811</v>
      </c>
      <c r="ALM22">
        <v>19.694515857999999</v>
      </c>
      <c r="ALN22">
        <v>19.690263031000001</v>
      </c>
      <c r="ALO22">
        <v>19.686017657000001</v>
      </c>
      <c r="ALP22">
        <v>19.681583583999998</v>
      </c>
      <c r="ALQ22">
        <v>19.690263031000001</v>
      </c>
      <c r="ALR22">
        <v>19.690263031000001</v>
      </c>
      <c r="ALS22">
        <v>19.690263031000001</v>
      </c>
      <c r="ALT22">
        <v>19.690263031000001</v>
      </c>
      <c r="ALU22">
        <v>19.673326056000001</v>
      </c>
      <c r="ALV22">
        <v>19.690263031000001</v>
      </c>
      <c r="ALW22">
        <v>19.690263031000001</v>
      </c>
      <c r="ALX22">
        <v>19.690263031000001</v>
      </c>
      <c r="ALY22">
        <v>19.671391429</v>
      </c>
      <c r="ALZ22">
        <v>19.698038826000001</v>
      </c>
      <c r="AMA22">
        <v>19.683904667</v>
      </c>
      <c r="AMB22">
        <v>19.668612103000001</v>
      </c>
      <c r="AMC22">
        <v>19.690263031000001</v>
      </c>
      <c r="AMD22">
        <v>19.682666673</v>
      </c>
      <c r="AME22">
        <v>19.694515857999999</v>
      </c>
      <c r="AMF22">
        <v>19.687785057999999</v>
      </c>
      <c r="AMG22">
        <v>19.690263031000001</v>
      </c>
      <c r="AMH22">
        <v>19.707812273999998</v>
      </c>
      <c r="AMI22">
        <v>19.710370924999999</v>
      </c>
      <c r="AMJ22">
        <v>19.690263031000001</v>
      </c>
      <c r="AMK22">
        <v>19.674223913999999</v>
      </c>
      <c r="AML22">
        <v>19.710498724000001</v>
      </c>
      <c r="AMM22">
        <v>19.577517232999998</v>
      </c>
      <c r="AMN22">
        <v>19.690263031000001</v>
      </c>
      <c r="AMO22">
        <v>19.696469072999999</v>
      </c>
      <c r="AMP22">
        <v>19.661211402999999</v>
      </c>
      <c r="AMQ22">
        <v>19.687785057999999</v>
      </c>
      <c r="AMR22">
        <v>19.658776306</v>
      </c>
      <c r="AMS22">
        <v>19.677898460000002</v>
      </c>
      <c r="AMT22">
        <v>19.657519562000001</v>
      </c>
      <c r="AMU22">
        <v>19.656290207000001</v>
      </c>
      <c r="AMV22">
        <v>19.685309618000002</v>
      </c>
      <c r="AMW22">
        <v>19.686547020999999</v>
      </c>
      <c r="AMX22">
        <v>19.674018422</v>
      </c>
      <c r="AMY22">
        <v>19.697859389000001</v>
      </c>
      <c r="AMZ22">
        <v>19.660528652</v>
      </c>
      <c r="ANA22">
        <v>19.674772546</v>
      </c>
      <c r="ANB22">
        <v>19.662644256</v>
      </c>
      <c r="ANC22">
        <v>19.668803875999998</v>
      </c>
      <c r="AND22">
        <v>19.686368153</v>
      </c>
      <c r="ANE22">
        <v>19.690263031000001</v>
      </c>
      <c r="ANF22">
        <v>19.690263031000001</v>
      </c>
      <c r="ANG22">
        <v>19.690263031000001</v>
      </c>
      <c r="ANH22">
        <v>19.690263031000001</v>
      </c>
      <c r="ANI22">
        <v>4506</v>
      </c>
      <c r="ANJ22">
        <v>858</v>
      </c>
      <c r="ANK22">
        <v>1</v>
      </c>
      <c r="ANL22">
        <v>53133113</v>
      </c>
      <c r="ANM22">
        <v>1202868</v>
      </c>
      <c r="ANN22">
        <v>7235821</v>
      </c>
      <c r="ANO22">
        <v>24688621</v>
      </c>
      <c r="ANP22">
        <v>939157</v>
      </c>
      <c r="ANQ22">
        <v>274071</v>
      </c>
      <c r="ANR22">
        <v>28092278</v>
      </c>
      <c r="ANS22">
        <v>255119</v>
      </c>
      <c r="ANT22">
        <v>2562</v>
      </c>
      <c r="ANU22">
        <v>352214</v>
      </c>
      <c r="ANV22">
        <v>8592</v>
      </c>
      <c r="ANW22">
        <v>2</v>
      </c>
      <c r="AOH22">
        <v>2</v>
      </c>
      <c r="AOI22">
        <v>3</v>
      </c>
      <c r="AOJ22">
        <v>0</v>
      </c>
      <c r="AOK22">
        <v>3</v>
      </c>
      <c r="AOL22">
        <v>0</v>
      </c>
      <c r="AOM22">
        <v>3</v>
      </c>
      <c r="AON22">
        <v>2</v>
      </c>
      <c r="AOO22">
        <v>3</v>
      </c>
      <c r="AOP22">
        <v>9</v>
      </c>
      <c r="AOQ22">
        <v>9</v>
      </c>
      <c r="AOR22">
        <v>27453763</v>
      </c>
      <c r="AOS22">
        <v>6021297</v>
      </c>
      <c r="AOT22">
        <v>2415743</v>
      </c>
      <c r="AOU22">
        <v>775617</v>
      </c>
      <c r="AOV22">
        <v>5096964</v>
      </c>
      <c r="AOW22">
        <v>0</v>
      </c>
      <c r="AOX22">
        <v>501060</v>
      </c>
      <c r="AOY22">
        <v>169049</v>
      </c>
      <c r="AOZ22">
        <v>4635194</v>
      </c>
      <c r="APA22">
        <v>6064426</v>
      </c>
      <c r="APB22">
        <v>137102</v>
      </c>
      <c r="APC22">
        <v>6021297</v>
      </c>
      <c r="APD22">
        <v>2415743</v>
      </c>
      <c r="APE22">
        <v>0</v>
      </c>
      <c r="APF22">
        <v>5096964</v>
      </c>
      <c r="APG22">
        <v>0</v>
      </c>
      <c r="APH22">
        <v>501060</v>
      </c>
      <c r="API22">
        <v>169049</v>
      </c>
      <c r="APJ22">
        <v>4635194</v>
      </c>
      <c r="APK22">
        <v>5712212</v>
      </c>
      <c r="APL22">
        <v>27316661</v>
      </c>
      <c r="APM22">
        <v>0</v>
      </c>
      <c r="APN22">
        <v>775617</v>
      </c>
      <c r="APO22">
        <v>0</v>
      </c>
      <c r="APP22">
        <v>0</v>
      </c>
      <c r="APQ22">
        <v>0</v>
      </c>
      <c r="APR22">
        <v>0</v>
      </c>
      <c r="APS22">
        <v>0</v>
      </c>
      <c r="APT22">
        <v>0</v>
      </c>
      <c r="APU22">
        <v>352214</v>
      </c>
      <c r="AQA22">
        <v>1</v>
      </c>
    </row>
    <row r="23" spans="1:1119" x14ac:dyDescent="0.25">
      <c r="A23">
        <v>4319</v>
      </c>
      <c r="B23">
        <v>1</v>
      </c>
      <c r="C23">
        <v>1</v>
      </c>
      <c r="D23">
        <v>4</v>
      </c>
      <c r="E23">
        <v>1</v>
      </c>
      <c r="F23">
        <v>55000</v>
      </c>
      <c r="G23">
        <v>6</v>
      </c>
      <c r="H23">
        <v>4</v>
      </c>
      <c r="I23">
        <v>6</v>
      </c>
      <c r="J23">
        <v>2</v>
      </c>
      <c r="K23">
        <v>1</v>
      </c>
      <c r="L23">
        <v>11</v>
      </c>
      <c r="M23">
        <v>3</v>
      </c>
      <c r="N23">
        <v>1</v>
      </c>
      <c r="P23">
        <v>1</v>
      </c>
      <c r="R23">
        <v>10</v>
      </c>
      <c r="S23">
        <v>2</v>
      </c>
      <c r="X23">
        <v>1979</v>
      </c>
      <c r="Y23">
        <v>5</v>
      </c>
      <c r="AA23">
        <v>2</v>
      </c>
      <c r="AB23">
        <v>2</v>
      </c>
      <c r="AC23">
        <v>2</v>
      </c>
      <c r="AD23">
        <v>2</v>
      </c>
      <c r="AE23">
        <v>2</v>
      </c>
      <c r="AF23">
        <v>2</v>
      </c>
      <c r="AG23">
        <v>2</v>
      </c>
      <c r="AH23">
        <v>2</v>
      </c>
      <c r="AI23">
        <v>2</v>
      </c>
      <c r="AJ23">
        <v>2</v>
      </c>
      <c r="AK23">
        <v>2</v>
      </c>
      <c r="AL23">
        <v>2</v>
      </c>
      <c r="AM23">
        <v>2</v>
      </c>
      <c r="AN23">
        <v>2</v>
      </c>
      <c r="AO23">
        <v>2</v>
      </c>
      <c r="AP23">
        <v>2</v>
      </c>
      <c r="AQ23">
        <v>1</v>
      </c>
      <c r="AX23">
        <v>8</v>
      </c>
      <c r="BL23">
        <v>1</v>
      </c>
      <c r="BM23">
        <v>2</v>
      </c>
      <c r="BN23">
        <v>1</v>
      </c>
      <c r="BP23">
        <v>1</v>
      </c>
      <c r="BQ23">
        <v>1</v>
      </c>
      <c r="BR23">
        <v>2</v>
      </c>
      <c r="BS23">
        <v>1</v>
      </c>
      <c r="BT23">
        <v>2</v>
      </c>
      <c r="BU23">
        <v>2</v>
      </c>
      <c r="BV23">
        <v>2</v>
      </c>
      <c r="BX23">
        <v>6</v>
      </c>
      <c r="BY23">
        <v>1</v>
      </c>
      <c r="BZ23">
        <v>2</v>
      </c>
      <c r="CA23">
        <v>1</v>
      </c>
      <c r="CB23">
        <v>1</v>
      </c>
      <c r="CC23">
        <v>1</v>
      </c>
      <c r="CG23">
        <v>12</v>
      </c>
      <c r="CJ23">
        <v>2</v>
      </c>
      <c r="CK23">
        <v>1</v>
      </c>
      <c r="CL23">
        <v>1</v>
      </c>
      <c r="CM23">
        <v>66</v>
      </c>
      <c r="CN23">
        <v>5</v>
      </c>
      <c r="CO23">
        <v>61</v>
      </c>
      <c r="CP23">
        <v>6</v>
      </c>
      <c r="CQ23">
        <v>1</v>
      </c>
      <c r="CR23">
        <v>1</v>
      </c>
      <c r="CS23">
        <v>1</v>
      </c>
      <c r="CT23">
        <v>1</v>
      </c>
      <c r="CU23">
        <v>2</v>
      </c>
      <c r="CV23">
        <v>2</v>
      </c>
      <c r="CW23">
        <v>1</v>
      </c>
      <c r="CX23">
        <v>1</v>
      </c>
      <c r="CZ23">
        <v>1</v>
      </c>
      <c r="DA23">
        <v>1</v>
      </c>
      <c r="DB23">
        <v>1</v>
      </c>
      <c r="DC23">
        <v>2</v>
      </c>
      <c r="DD23">
        <v>2</v>
      </c>
      <c r="DE23">
        <v>2</v>
      </c>
      <c r="DF23">
        <v>2</v>
      </c>
      <c r="DG23">
        <v>2</v>
      </c>
      <c r="DH23">
        <v>2</v>
      </c>
      <c r="DI23">
        <v>2</v>
      </c>
      <c r="DJ23">
        <v>2</v>
      </c>
      <c r="DK23">
        <v>2</v>
      </c>
      <c r="DL23">
        <v>2</v>
      </c>
      <c r="DM23">
        <v>1</v>
      </c>
      <c r="DN23">
        <v>2</v>
      </c>
      <c r="DV23">
        <v>1</v>
      </c>
      <c r="DW23">
        <v>2</v>
      </c>
      <c r="DX23">
        <v>2</v>
      </c>
      <c r="EF23">
        <v>100</v>
      </c>
      <c r="EH23">
        <v>1</v>
      </c>
      <c r="EI23">
        <v>1</v>
      </c>
      <c r="EJ23">
        <v>1</v>
      </c>
      <c r="EK23">
        <v>2</v>
      </c>
      <c r="EL23">
        <v>2</v>
      </c>
      <c r="EM23">
        <v>1</v>
      </c>
      <c r="EN23">
        <v>2</v>
      </c>
      <c r="EO23">
        <v>70</v>
      </c>
      <c r="EP23">
        <v>25</v>
      </c>
      <c r="EQ23">
        <v>60</v>
      </c>
      <c r="ET23">
        <v>1</v>
      </c>
      <c r="EV23">
        <v>1</v>
      </c>
      <c r="EW23">
        <v>1</v>
      </c>
      <c r="EX23">
        <v>3</v>
      </c>
      <c r="EY23">
        <v>1</v>
      </c>
      <c r="EZ23">
        <v>2</v>
      </c>
      <c r="FA23">
        <v>1</v>
      </c>
      <c r="FB23">
        <v>2</v>
      </c>
      <c r="FC23">
        <v>1</v>
      </c>
      <c r="FD23">
        <v>1</v>
      </c>
      <c r="FE23">
        <v>1</v>
      </c>
      <c r="FF23">
        <v>2</v>
      </c>
      <c r="FG23">
        <v>1</v>
      </c>
      <c r="FH23">
        <v>1</v>
      </c>
      <c r="FI23">
        <v>1</v>
      </c>
      <c r="FJ23">
        <v>1</v>
      </c>
      <c r="GB23">
        <v>2</v>
      </c>
      <c r="GC23">
        <v>1</v>
      </c>
      <c r="GD23">
        <v>1</v>
      </c>
      <c r="GE23">
        <v>1</v>
      </c>
      <c r="GF23">
        <v>2</v>
      </c>
      <c r="GG23">
        <v>1</v>
      </c>
      <c r="GH23">
        <v>2</v>
      </c>
      <c r="GI23">
        <v>1</v>
      </c>
      <c r="GJ23">
        <v>1</v>
      </c>
      <c r="GK23">
        <v>2</v>
      </c>
      <c r="GL23">
        <v>1</v>
      </c>
      <c r="GM23">
        <v>1</v>
      </c>
      <c r="GN23">
        <v>2</v>
      </c>
      <c r="GO23">
        <v>2</v>
      </c>
      <c r="GP23">
        <v>2</v>
      </c>
      <c r="GQ23">
        <v>2</v>
      </c>
      <c r="GR23">
        <v>1</v>
      </c>
      <c r="GS23">
        <v>2</v>
      </c>
      <c r="GT23">
        <v>2</v>
      </c>
      <c r="GZ23">
        <v>80</v>
      </c>
      <c r="HA23">
        <v>2</v>
      </c>
      <c r="HB23">
        <v>1</v>
      </c>
      <c r="HC23">
        <v>1</v>
      </c>
      <c r="HD23">
        <v>2</v>
      </c>
      <c r="HE23">
        <v>2</v>
      </c>
      <c r="HF23">
        <v>1</v>
      </c>
      <c r="HG23">
        <v>2</v>
      </c>
      <c r="HH23">
        <v>2</v>
      </c>
      <c r="HJ23">
        <v>73</v>
      </c>
      <c r="HK23">
        <v>19</v>
      </c>
      <c r="HN23">
        <v>10</v>
      </c>
      <c r="HQ23">
        <v>2</v>
      </c>
      <c r="HR23">
        <v>1</v>
      </c>
      <c r="HS23">
        <v>3</v>
      </c>
      <c r="HT23">
        <v>1</v>
      </c>
      <c r="HU23">
        <v>2</v>
      </c>
      <c r="HV23">
        <v>2</v>
      </c>
      <c r="HX23">
        <v>1</v>
      </c>
      <c r="HY23">
        <v>1</v>
      </c>
      <c r="HZ23">
        <v>2</v>
      </c>
      <c r="IA23">
        <v>2</v>
      </c>
      <c r="IB23">
        <v>2</v>
      </c>
      <c r="IC23">
        <v>1</v>
      </c>
      <c r="ID23">
        <v>1</v>
      </c>
      <c r="IU23">
        <v>1</v>
      </c>
      <c r="IV23">
        <v>1</v>
      </c>
      <c r="IW23">
        <v>2</v>
      </c>
      <c r="IX23">
        <v>2</v>
      </c>
      <c r="IY23">
        <v>2</v>
      </c>
      <c r="IZ23">
        <v>2</v>
      </c>
      <c r="JA23">
        <v>2</v>
      </c>
      <c r="JB23">
        <v>2</v>
      </c>
      <c r="JD23">
        <v>2</v>
      </c>
      <c r="JF23">
        <v>1</v>
      </c>
      <c r="JG23">
        <v>1</v>
      </c>
      <c r="JH23">
        <v>1</v>
      </c>
      <c r="JI23">
        <v>2</v>
      </c>
      <c r="JJ23">
        <v>1</v>
      </c>
      <c r="JK23">
        <v>2</v>
      </c>
      <c r="JS23">
        <v>3</v>
      </c>
      <c r="JV23">
        <v>2</v>
      </c>
      <c r="JW23">
        <v>2</v>
      </c>
      <c r="JX23">
        <v>2</v>
      </c>
      <c r="KF23">
        <v>2</v>
      </c>
      <c r="KG23">
        <v>2</v>
      </c>
      <c r="KH23">
        <v>2</v>
      </c>
      <c r="KP23">
        <v>2</v>
      </c>
      <c r="KQ23">
        <v>1</v>
      </c>
      <c r="KW23">
        <v>2</v>
      </c>
      <c r="KX23">
        <v>2</v>
      </c>
      <c r="KY23">
        <v>2</v>
      </c>
      <c r="KZ23">
        <v>2</v>
      </c>
      <c r="LA23">
        <v>1</v>
      </c>
      <c r="LB23">
        <v>1</v>
      </c>
      <c r="LE23">
        <v>2</v>
      </c>
      <c r="LF23">
        <v>2</v>
      </c>
      <c r="LO23">
        <v>2</v>
      </c>
      <c r="LP23">
        <v>2</v>
      </c>
      <c r="LQ23">
        <v>1</v>
      </c>
      <c r="LR23">
        <v>2</v>
      </c>
      <c r="LT23">
        <v>2</v>
      </c>
      <c r="MA23">
        <v>2</v>
      </c>
      <c r="MB23">
        <v>2</v>
      </c>
      <c r="MJ23">
        <v>2</v>
      </c>
      <c r="MT23">
        <v>1</v>
      </c>
      <c r="MU23">
        <v>2</v>
      </c>
      <c r="MY23">
        <v>1</v>
      </c>
      <c r="MZ23">
        <v>1</v>
      </c>
      <c r="NA23">
        <v>1</v>
      </c>
      <c r="NB23">
        <v>1</v>
      </c>
      <c r="NC23">
        <v>1</v>
      </c>
      <c r="ND23">
        <v>2</v>
      </c>
      <c r="NE23">
        <v>2</v>
      </c>
      <c r="NF23">
        <v>1</v>
      </c>
      <c r="NG23">
        <v>1</v>
      </c>
      <c r="NH23">
        <v>1</v>
      </c>
      <c r="NI23">
        <v>14</v>
      </c>
      <c r="NJ23">
        <v>12</v>
      </c>
      <c r="NK23">
        <v>3</v>
      </c>
      <c r="NN23">
        <v>1</v>
      </c>
      <c r="NO23">
        <v>1</v>
      </c>
      <c r="NP23">
        <v>4</v>
      </c>
      <c r="NU23">
        <v>1</v>
      </c>
      <c r="NV23">
        <v>85</v>
      </c>
      <c r="NW23">
        <v>5</v>
      </c>
      <c r="NX23">
        <v>1</v>
      </c>
      <c r="NY23">
        <v>4</v>
      </c>
      <c r="NZ23">
        <v>1</v>
      </c>
      <c r="OA23">
        <v>20</v>
      </c>
      <c r="OB23">
        <v>4</v>
      </c>
      <c r="OC23">
        <v>40</v>
      </c>
      <c r="OD23">
        <v>2</v>
      </c>
      <c r="OE23">
        <v>1</v>
      </c>
      <c r="OF23">
        <v>6</v>
      </c>
      <c r="OG23">
        <v>2</v>
      </c>
      <c r="OH23">
        <v>2</v>
      </c>
      <c r="OJ23">
        <v>2</v>
      </c>
      <c r="OK23">
        <v>2</v>
      </c>
      <c r="OM23">
        <v>2</v>
      </c>
      <c r="OO23">
        <v>2</v>
      </c>
      <c r="OQ23">
        <v>1</v>
      </c>
      <c r="OR23">
        <v>6</v>
      </c>
      <c r="OS23">
        <v>1</v>
      </c>
      <c r="OT23">
        <v>80</v>
      </c>
      <c r="OU23">
        <v>4</v>
      </c>
      <c r="OW23">
        <v>10</v>
      </c>
      <c r="OX23">
        <v>1</v>
      </c>
      <c r="OY23">
        <v>1</v>
      </c>
      <c r="OZ23">
        <v>1</v>
      </c>
      <c r="PA23">
        <v>1</v>
      </c>
      <c r="PB23">
        <v>2</v>
      </c>
      <c r="PC23">
        <v>2</v>
      </c>
      <c r="PD23">
        <v>1</v>
      </c>
      <c r="PE23">
        <v>1</v>
      </c>
      <c r="PF23">
        <v>2</v>
      </c>
      <c r="PG23">
        <v>70</v>
      </c>
      <c r="PH23">
        <v>20</v>
      </c>
      <c r="PK23">
        <v>10</v>
      </c>
      <c r="PL23">
        <v>1</v>
      </c>
      <c r="PO23">
        <v>2</v>
      </c>
      <c r="PP23">
        <v>1</v>
      </c>
      <c r="PQ23">
        <v>2</v>
      </c>
      <c r="PR23">
        <v>2</v>
      </c>
      <c r="PS23">
        <v>2</v>
      </c>
      <c r="PT23">
        <v>2</v>
      </c>
      <c r="PU23">
        <v>2</v>
      </c>
      <c r="PV23">
        <v>1</v>
      </c>
      <c r="PW23">
        <v>1</v>
      </c>
      <c r="PX23">
        <v>2</v>
      </c>
      <c r="PY23">
        <v>1</v>
      </c>
      <c r="PZ23">
        <v>2</v>
      </c>
      <c r="QA23">
        <v>2</v>
      </c>
      <c r="QB23">
        <v>1</v>
      </c>
      <c r="QC23">
        <v>5</v>
      </c>
      <c r="QD23">
        <v>0</v>
      </c>
      <c r="QE23">
        <v>0</v>
      </c>
      <c r="QF23">
        <v>0</v>
      </c>
      <c r="QG23">
        <v>0</v>
      </c>
      <c r="QH23">
        <v>0</v>
      </c>
      <c r="QI23">
        <v>0</v>
      </c>
      <c r="QJ23">
        <v>0</v>
      </c>
      <c r="QK23">
        <v>0</v>
      </c>
      <c r="QL23">
        <v>0</v>
      </c>
      <c r="QM23">
        <v>9</v>
      </c>
      <c r="QN23">
        <v>0</v>
      </c>
      <c r="QO23">
        <v>9</v>
      </c>
      <c r="QP23">
        <v>0</v>
      </c>
      <c r="QQ23">
        <v>0</v>
      </c>
      <c r="QR23">
        <v>9</v>
      </c>
      <c r="QS23">
        <v>9</v>
      </c>
      <c r="QT23">
        <v>9</v>
      </c>
      <c r="QU23">
        <v>9</v>
      </c>
      <c r="QV23">
        <v>0</v>
      </c>
      <c r="QW23">
        <v>0</v>
      </c>
      <c r="QX23">
        <v>0</v>
      </c>
      <c r="QY23">
        <v>0</v>
      </c>
      <c r="QZ23">
        <v>0</v>
      </c>
      <c r="RA23">
        <v>0</v>
      </c>
      <c r="RB23">
        <v>0</v>
      </c>
      <c r="RC23">
        <v>0</v>
      </c>
      <c r="RD23">
        <v>0</v>
      </c>
      <c r="RE23">
        <v>0</v>
      </c>
      <c r="RF23">
        <v>0</v>
      </c>
      <c r="RG23">
        <v>0</v>
      </c>
      <c r="RH23">
        <v>0</v>
      </c>
      <c r="RI23">
        <v>0</v>
      </c>
      <c r="RJ23">
        <v>0</v>
      </c>
      <c r="RK23">
        <v>0</v>
      </c>
      <c r="RL23">
        <v>0</v>
      </c>
      <c r="RM23">
        <v>0</v>
      </c>
      <c r="RN23">
        <v>9</v>
      </c>
      <c r="RO23">
        <v>9</v>
      </c>
      <c r="RP23">
        <v>9</v>
      </c>
      <c r="RQ23">
        <v>9</v>
      </c>
      <c r="RR23">
        <v>9</v>
      </c>
      <c r="RS23">
        <v>9</v>
      </c>
      <c r="RT23">
        <v>9</v>
      </c>
      <c r="RU23">
        <v>9</v>
      </c>
      <c r="RV23">
        <v>9</v>
      </c>
      <c r="RW23">
        <v>9</v>
      </c>
      <c r="RX23">
        <v>9</v>
      </c>
      <c r="RY23">
        <v>0</v>
      </c>
      <c r="RZ23">
        <v>0</v>
      </c>
      <c r="SA23">
        <v>0</v>
      </c>
      <c r="SB23">
        <v>0</v>
      </c>
      <c r="SC23">
        <v>0</v>
      </c>
      <c r="SD23">
        <v>0</v>
      </c>
      <c r="SE23">
        <v>0</v>
      </c>
      <c r="SF23">
        <v>0</v>
      </c>
      <c r="SG23">
        <v>0</v>
      </c>
      <c r="SH23">
        <v>0</v>
      </c>
      <c r="SI23">
        <v>9</v>
      </c>
      <c r="SJ23">
        <v>0</v>
      </c>
      <c r="SK23">
        <v>0</v>
      </c>
      <c r="SL23">
        <v>0</v>
      </c>
      <c r="SM23">
        <v>0</v>
      </c>
      <c r="SN23">
        <v>0</v>
      </c>
      <c r="SO23">
        <v>0</v>
      </c>
      <c r="SP23">
        <v>9</v>
      </c>
      <c r="SQ23">
        <v>9</v>
      </c>
      <c r="SR23">
        <v>9</v>
      </c>
      <c r="SS23">
        <v>0</v>
      </c>
      <c r="ST23">
        <v>9</v>
      </c>
      <c r="SU23">
        <v>9</v>
      </c>
      <c r="SV23">
        <v>0</v>
      </c>
      <c r="SW23">
        <v>0</v>
      </c>
      <c r="SX23">
        <v>0</v>
      </c>
      <c r="SY23">
        <v>0</v>
      </c>
      <c r="SZ23">
        <v>0</v>
      </c>
      <c r="TA23">
        <v>0</v>
      </c>
      <c r="TB23">
        <v>0</v>
      </c>
      <c r="TC23">
        <v>0</v>
      </c>
      <c r="TD23">
        <v>0</v>
      </c>
      <c r="TE23">
        <v>0</v>
      </c>
      <c r="TF23">
        <v>0</v>
      </c>
      <c r="TG23">
        <v>0</v>
      </c>
      <c r="TH23">
        <v>0</v>
      </c>
      <c r="TI23">
        <v>0</v>
      </c>
      <c r="TJ23">
        <v>0</v>
      </c>
      <c r="TK23">
        <v>0</v>
      </c>
      <c r="TL23">
        <v>0</v>
      </c>
      <c r="TM23">
        <v>0</v>
      </c>
      <c r="TN23">
        <v>0</v>
      </c>
      <c r="TO23">
        <v>0</v>
      </c>
      <c r="TP23">
        <v>0</v>
      </c>
      <c r="TQ23">
        <v>0</v>
      </c>
      <c r="TR23">
        <v>0</v>
      </c>
      <c r="TS23">
        <v>0</v>
      </c>
      <c r="TT23">
        <v>0</v>
      </c>
      <c r="TU23">
        <v>0</v>
      </c>
      <c r="TV23">
        <v>0</v>
      </c>
      <c r="TW23">
        <v>0</v>
      </c>
      <c r="TX23">
        <v>0</v>
      </c>
      <c r="TY23">
        <v>9</v>
      </c>
      <c r="TZ23">
        <v>9</v>
      </c>
      <c r="UA23">
        <v>9</v>
      </c>
      <c r="UB23">
        <v>9</v>
      </c>
      <c r="UC23">
        <v>9</v>
      </c>
      <c r="UD23">
        <v>9</v>
      </c>
      <c r="UE23">
        <v>9</v>
      </c>
      <c r="UF23">
        <v>0</v>
      </c>
      <c r="UG23">
        <v>0</v>
      </c>
      <c r="UH23">
        <v>0</v>
      </c>
      <c r="UI23">
        <v>9</v>
      </c>
      <c r="UJ23">
        <v>9</v>
      </c>
      <c r="UK23">
        <v>9</v>
      </c>
      <c r="UL23">
        <v>9</v>
      </c>
      <c r="UM23">
        <v>9</v>
      </c>
      <c r="UN23">
        <v>9</v>
      </c>
      <c r="UO23">
        <v>9</v>
      </c>
      <c r="UP23">
        <v>0</v>
      </c>
      <c r="UQ23">
        <v>9</v>
      </c>
      <c r="UR23">
        <v>0</v>
      </c>
      <c r="US23">
        <v>0</v>
      </c>
      <c r="UT23">
        <v>0</v>
      </c>
      <c r="UU23">
        <v>0</v>
      </c>
      <c r="UV23">
        <v>0</v>
      </c>
      <c r="UW23">
        <v>0</v>
      </c>
      <c r="UX23">
        <v>0</v>
      </c>
      <c r="UY23">
        <v>0</v>
      </c>
      <c r="UZ23">
        <v>0</v>
      </c>
      <c r="VA23">
        <v>0</v>
      </c>
      <c r="VB23">
        <v>9</v>
      </c>
      <c r="VC23">
        <v>9</v>
      </c>
      <c r="VD23">
        <v>0</v>
      </c>
      <c r="VE23">
        <v>9</v>
      </c>
      <c r="VF23">
        <v>0</v>
      </c>
      <c r="VG23">
        <v>0</v>
      </c>
      <c r="VH23">
        <v>0</v>
      </c>
      <c r="VI23">
        <v>0</v>
      </c>
      <c r="VJ23">
        <v>0</v>
      </c>
      <c r="VK23">
        <v>0</v>
      </c>
      <c r="VL23">
        <v>0</v>
      </c>
      <c r="VM23">
        <v>0</v>
      </c>
      <c r="VN23">
        <v>0</v>
      </c>
      <c r="VO23">
        <v>0</v>
      </c>
      <c r="VP23">
        <v>0</v>
      </c>
      <c r="VQ23">
        <v>0</v>
      </c>
      <c r="VR23">
        <v>0</v>
      </c>
      <c r="VS23">
        <v>0</v>
      </c>
      <c r="VT23">
        <v>0</v>
      </c>
      <c r="VU23">
        <v>9</v>
      </c>
      <c r="VV23">
        <v>9</v>
      </c>
      <c r="VW23">
        <v>9</v>
      </c>
      <c r="VX23">
        <v>9</v>
      </c>
      <c r="VY23">
        <v>9</v>
      </c>
      <c r="VZ23">
        <v>9</v>
      </c>
      <c r="WA23">
        <v>9</v>
      </c>
      <c r="WB23">
        <v>9</v>
      </c>
      <c r="WC23">
        <v>9</v>
      </c>
      <c r="WD23">
        <v>9</v>
      </c>
      <c r="WE23">
        <v>9</v>
      </c>
      <c r="WF23">
        <v>9</v>
      </c>
      <c r="WG23">
        <v>9</v>
      </c>
      <c r="WH23">
        <v>9</v>
      </c>
      <c r="WI23">
        <v>9</v>
      </c>
      <c r="WJ23">
        <v>9</v>
      </c>
      <c r="WK23">
        <v>9</v>
      </c>
      <c r="WL23">
        <v>0</v>
      </c>
      <c r="WM23">
        <v>0</v>
      </c>
      <c r="WN23">
        <v>0</v>
      </c>
      <c r="WO23">
        <v>0</v>
      </c>
      <c r="WP23">
        <v>0</v>
      </c>
      <c r="WQ23">
        <v>0</v>
      </c>
      <c r="WR23">
        <v>0</v>
      </c>
      <c r="WS23">
        <v>0</v>
      </c>
      <c r="WT23">
        <v>0</v>
      </c>
      <c r="WU23">
        <v>0</v>
      </c>
      <c r="WV23">
        <v>0</v>
      </c>
      <c r="WW23">
        <v>0</v>
      </c>
      <c r="WX23">
        <v>0</v>
      </c>
      <c r="WY23">
        <v>0</v>
      </c>
      <c r="WZ23">
        <v>0</v>
      </c>
      <c r="XA23">
        <v>0</v>
      </c>
      <c r="XB23">
        <v>9</v>
      </c>
      <c r="XC23">
        <v>9</v>
      </c>
      <c r="XD23">
        <v>9</v>
      </c>
      <c r="XE23">
        <v>9</v>
      </c>
      <c r="XF23">
        <v>9</v>
      </c>
      <c r="XG23">
        <v>0</v>
      </c>
      <c r="XH23">
        <v>1</v>
      </c>
      <c r="XI23">
        <v>0</v>
      </c>
      <c r="XJ23">
        <v>0</v>
      </c>
      <c r="XK23">
        <v>0</v>
      </c>
      <c r="XL23">
        <v>0</v>
      </c>
      <c r="XM23">
        <v>0</v>
      </c>
      <c r="XN23">
        <v>0</v>
      </c>
      <c r="XO23">
        <v>0</v>
      </c>
      <c r="XP23">
        <v>9</v>
      </c>
      <c r="XQ23">
        <v>0</v>
      </c>
      <c r="XR23">
        <v>0</v>
      </c>
      <c r="XS23">
        <v>9</v>
      </c>
      <c r="XT23">
        <v>9</v>
      </c>
      <c r="XU23">
        <v>0</v>
      </c>
      <c r="XV23">
        <v>9</v>
      </c>
      <c r="XW23">
        <v>9</v>
      </c>
      <c r="XX23">
        <v>1</v>
      </c>
      <c r="XY23">
        <v>1</v>
      </c>
      <c r="XZ23">
        <v>0</v>
      </c>
      <c r="YA23">
        <v>0</v>
      </c>
      <c r="YB23">
        <v>0</v>
      </c>
      <c r="YC23">
        <v>0</v>
      </c>
      <c r="YD23">
        <v>9</v>
      </c>
      <c r="YE23">
        <v>0</v>
      </c>
      <c r="YF23">
        <v>0</v>
      </c>
      <c r="YG23">
        <v>0</v>
      </c>
      <c r="YH23">
        <v>0</v>
      </c>
      <c r="YI23">
        <v>0</v>
      </c>
      <c r="YJ23">
        <v>0</v>
      </c>
      <c r="YK23">
        <v>0</v>
      </c>
      <c r="YL23">
        <v>9</v>
      </c>
      <c r="YM23">
        <v>9</v>
      </c>
      <c r="YN23">
        <v>9</v>
      </c>
      <c r="YO23">
        <v>9</v>
      </c>
      <c r="YP23">
        <v>9</v>
      </c>
      <c r="YQ23">
        <v>9</v>
      </c>
      <c r="YR23">
        <v>9</v>
      </c>
      <c r="YS23">
        <v>9</v>
      </c>
      <c r="YT23">
        <v>9</v>
      </c>
      <c r="YU23">
        <v>9</v>
      </c>
      <c r="YV23">
        <v>9</v>
      </c>
      <c r="YW23">
        <v>9</v>
      </c>
      <c r="YX23">
        <v>9</v>
      </c>
      <c r="YY23">
        <v>9</v>
      </c>
      <c r="YZ23">
        <v>9</v>
      </c>
      <c r="ZA23">
        <v>9</v>
      </c>
      <c r="ZB23">
        <v>0</v>
      </c>
      <c r="ZC23">
        <v>0</v>
      </c>
      <c r="ZD23">
        <v>0</v>
      </c>
      <c r="ZE23">
        <v>0</v>
      </c>
      <c r="ZF23">
        <v>0</v>
      </c>
      <c r="ZG23">
        <v>0</v>
      </c>
      <c r="ZH23">
        <v>0</v>
      </c>
      <c r="ZI23">
        <v>0</v>
      </c>
      <c r="ZJ23">
        <v>9</v>
      </c>
      <c r="ZK23">
        <v>0</v>
      </c>
      <c r="ZL23">
        <v>9</v>
      </c>
      <c r="ZM23">
        <v>0</v>
      </c>
      <c r="ZN23">
        <v>0</v>
      </c>
      <c r="ZO23">
        <v>0</v>
      </c>
      <c r="ZP23">
        <v>0</v>
      </c>
      <c r="ZQ23">
        <v>0</v>
      </c>
      <c r="ZR23">
        <v>0</v>
      </c>
      <c r="ZS23">
        <v>9</v>
      </c>
      <c r="ZT23">
        <v>9</v>
      </c>
      <c r="ZU23">
        <v>9</v>
      </c>
      <c r="ZV23">
        <v>9</v>
      </c>
      <c r="ZW23">
        <v>9</v>
      </c>
      <c r="ZX23">
        <v>9</v>
      </c>
      <c r="ZY23">
        <v>9</v>
      </c>
      <c r="ZZ23">
        <v>0</v>
      </c>
      <c r="AAA23">
        <v>9</v>
      </c>
      <c r="AAB23">
        <v>9</v>
      </c>
      <c r="AAC23">
        <v>0</v>
      </c>
      <c r="AAD23">
        <v>0</v>
      </c>
      <c r="AAE23">
        <v>0</v>
      </c>
      <c r="AAF23">
        <v>9</v>
      </c>
      <c r="AAG23">
        <v>9</v>
      </c>
      <c r="AAH23">
        <v>9</v>
      </c>
      <c r="AAI23">
        <v>9</v>
      </c>
      <c r="AAJ23">
        <v>9</v>
      </c>
      <c r="AAK23">
        <v>9</v>
      </c>
      <c r="AAL23">
        <v>9</v>
      </c>
      <c r="AAM23">
        <v>0</v>
      </c>
      <c r="AAN23">
        <v>0</v>
      </c>
      <c r="AAO23">
        <v>0</v>
      </c>
      <c r="AAP23">
        <v>9</v>
      </c>
      <c r="AAQ23">
        <v>9</v>
      </c>
      <c r="AAR23">
        <v>9</v>
      </c>
      <c r="AAS23">
        <v>9</v>
      </c>
      <c r="AAT23">
        <v>9</v>
      </c>
      <c r="AAU23">
        <v>9</v>
      </c>
      <c r="AAV23">
        <v>9</v>
      </c>
      <c r="AAW23">
        <v>0</v>
      </c>
      <c r="AAX23">
        <v>0</v>
      </c>
      <c r="AAY23">
        <v>9</v>
      </c>
      <c r="AAZ23">
        <v>9</v>
      </c>
      <c r="ABA23">
        <v>9</v>
      </c>
      <c r="ABB23">
        <v>9</v>
      </c>
      <c r="ABC23">
        <v>9</v>
      </c>
      <c r="ABD23">
        <v>0</v>
      </c>
      <c r="ABE23">
        <v>0</v>
      </c>
      <c r="ABF23">
        <v>0</v>
      </c>
      <c r="ABG23">
        <v>0</v>
      </c>
      <c r="ABH23">
        <v>0</v>
      </c>
      <c r="ABI23">
        <v>0</v>
      </c>
      <c r="ABJ23">
        <v>9</v>
      </c>
      <c r="ABK23">
        <v>9</v>
      </c>
      <c r="ABL23">
        <v>9</v>
      </c>
      <c r="ABM23">
        <v>9</v>
      </c>
      <c r="ABN23">
        <v>9</v>
      </c>
      <c r="ABO23">
        <v>9</v>
      </c>
      <c r="ABP23">
        <v>9</v>
      </c>
      <c r="ABQ23">
        <v>0</v>
      </c>
      <c r="ABR23">
        <v>9</v>
      </c>
      <c r="ABS23">
        <v>9</v>
      </c>
      <c r="ABT23">
        <v>9</v>
      </c>
      <c r="ABU23">
        <v>9</v>
      </c>
      <c r="ABV23">
        <v>9</v>
      </c>
      <c r="ABW23">
        <v>9</v>
      </c>
      <c r="ABX23">
        <v>9</v>
      </c>
      <c r="ABY23">
        <v>0</v>
      </c>
      <c r="ABZ23">
        <v>9</v>
      </c>
      <c r="ACA23">
        <v>9</v>
      </c>
      <c r="ACB23">
        <v>9</v>
      </c>
      <c r="ACC23">
        <v>9</v>
      </c>
      <c r="ACD23">
        <v>9</v>
      </c>
      <c r="ACE23">
        <v>9</v>
      </c>
      <c r="ACF23">
        <v>9</v>
      </c>
      <c r="ACG23">
        <v>9</v>
      </c>
      <c r="ACH23">
        <v>9</v>
      </c>
      <c r="ACI23">
        <v>0</v>
      </c>
      <c r="ACJ23">
        <v>0</v>
      </c>
      <c r="ACK23">
        <v>9</v>
      </c>
      <c r="ACL23">
        <v>9</v>
      </c>
      <c r="ACM23">
        <v>9</v>
      </c>
      <c r="ACN23">
        <v>1</v>
      </c>
      <c r="ACO23">
        <v>0</v>
      </c>
      <c r="ACP23">
        <v>0</v>
      </c>
      <c r="ACQ23">
        <v>0</v>
      </c>
      <c r="ACR23">
        <v>0</v>
      </c>
      <c r="ACS23">
        <v>0</v>
      </c>
      <c r="ACT23">
        <v>0</v>
      </c>
      <c r="ACU23">
        <v>0</v>
      </c>
      <c r="ACV23">
        <v>0</v>
      </c>
      <c r="ACW23">
        <v>0</v>
      </c>
      <c r="ACX23">
        <v>0</v>
      </c>
      <c r="ACY23">
        <v>0</v>
      </c>
      <c r="ACZ23">
        <v>0</v>
      </c>
      <c r="ADA23">
        <v>9</v>
      </c>
      <c r="ADB23">
        <v>9</v>
      </c>
      <c r="ADC23">
        <v>0</v>
      </c>
      <c r="ADD23">
        <v>0</v>
      </c>
      <c r="ADE23">
        <v>0</v>
      </c>
      <c r="ADF23">
        <v>9</v>
      </c>
      <c r="ADG23">
        <v>9</v>
      </c>
      <c r="ADH23">
        <v>9</v>
      </c>
      <c r="ADI23">
        <v>9</v>
      </c>
      <c r="ADJ23">
        <v>0</v>
      </c>
      <c r="ADK23">
        <v>0</v>
      </c>
      <c r="ADL23">
        <v>0</v>
      </c>
      <c r="ADM23">
        <v>0</v>
      </c>
      <c r="ADN23">
        <v>0</v>
      </c>
      <c r="ADO23">
        <v>0</v>
      </c>
      <c r="ADP23">
        <v>0</v>
      </c>
      <c r="ADQ23">
        <v>0</v>
      </c>
      <c r="ADR23">
        <v>0</v>
      </c>
      <c r="ADS23">
        <v>0</v>
      </c>
      <c r="ADT23">
        <v>0</v>
      </c>
      <c r="ADU23">
        <v>0</v>
      </c>
      <c r="ADV23">
        <v>0</v>
      </c>
      <c r="ADW23">
        <v>0</v>
      </c>
      <c r="ADX23">
        <v>9</v>
      </c>
      <c r="ADY23">
        <v>0</v>
      </c>
      <c r="ADZ23">
        <v>0</v>
      </c>
      <c r="AEA23">
        <v>9</v>
      </c>
      <c r="AEB23">
        <v>0</v>
      </c>
      <c r="AEC23">
        <v>9</v>
      </c>
      <c r="AED23">
        <v>0</v>
      </c>
      <c r="AEE23">
        <v>9</v>
      </c>
      <c r="AEF23">
        <v>0</v>
      </c>
      <c r="AEG23">
        <v>0</v>
      </c>
      <c r="AEH23">
        <v>0</v>
      </c>
      <c r="AEI23">
        <v>0</v>
      </c>
      <c r="AEJ23">
        <v>0</v>
      </c>
      <c r="AEK23">
        <v>9</v>
      </c>
      <c r="AEL23">
        <v>0</v>
      </c>
      <c r="AEM23">
        <v>0</v>
      </c>
      <c r="AEN23">
        <v>0</v>
      </c>
      <c r="AEO23">
        <v>0</v>
      </c>
      <c r="AEP23">
        <v>0</v>
      </c>
      <c r="AEQ23">
        <v>0</v>
      </c>
      <c r="AER23">
        <v>0</v>
      </c>
      <c r="AES23">
        <v>0</v>
      </c>
      <c r="AET23">
        <v>0</v>
      </c>
      <c r="AEU23">
        <v>0</v>
      </c>
      <c r="AEV23">
        <v>0</v>
      </c>
      <c r="AEW23">
        <v>0</v>
      </c>
      <c r="AEX23">
        <v>9</v>
      </c>
      <c r="AEY23">
        <v>9</v>
      </c>
      <c r="AEZ23">
        <v>0</v>
      </c>
      <c r="AFA23">
        <v>0</v>
      </c>
      <c r="AFB23">
        <v>9</v>
      </c>
      <c r="AFC23">
        <v>9</v>
      </c>
      <c r="AFD23">
        <v>0</v>
      </c>
      <c r="AFE23">
        <v>0</v>
      </c>
      <c r="AFF23">
        <v>0</v>
      </c>
      <c r="AFG23">
        <v>0</v>
      </c>
      <c r="AFH23">
        <v>0</v>
      </c>
      <c r="AFI23">
        <v>0</v>
      </c>
      <c r="AFJ23">
        <v>0</v>
      </c>
      <c r="AFK23">
        <v>0</v>
      </c>
      <c r="AFL23">
        <v>0</v>
      </c>
      <c r="AFM23">
        <v>0</v>
      </c>
      <c r="AFN23">
        <v>0</v>
      </c>
      <c r="AFO23">
        <v>0</v>
      </c>
      <c r="AFP23">
        <v>0</v>
      </c>
      <c r="AFQ23">
        <v>0</v>
      </c>
      <c r="AFR23">
        <v>0</v>
      </c>
      <c r="AFS23">
        <v>226.49614223</v>
      </c>
      <c r="AFT23">
        <v>223.44660726999999</v>
      </c>
      <c r="AFU23">
        <v>233.08723132</v>
      </c>
      <c r="AFV23">
        <v>0</v>
      </c>
      <c r="AFW23">
        <v>340.17756219</v>
      </c>
      <c r="AFX23">
        <v>227.54449993</v>
      </c>
      <c r="AFY23">
        <v>224.0457839</v>
      </c>
      <c r="AFZ23">
        <v>216.84913304</v>
      </c>
      <c r="AGA23">
        <v>238.00104271999999</v>
      </c>
      <c r="AGB23">
        <v>229.89198096000001</v>
      </c>
      <c r="AGC23">
        <v>228.05532173</v>
      </c>
      <c r="AGD23">
        <v>223.81355737999999</v>
      </c>
      <c r="AGE23">
        <v>235.32277718</v>
      </c>
      <c r="AGF23">
        <v>223.37789763000001</v>
      </c>
      <c r="AGG23">
        <v>241.41133762999999</v>
      </c>
      <c r="AGH23">
        <v>233.47604527999999</v>
      </c>
      <c r="AGI23">
        <v>228.75753843000001</v>
      </c>
      <c r="AGJ23">
        <v>231.42429039999999</v>
      </c>
      <c r="AGK23">
        <v>224.97846784999999</v>
      </c>
      <c r="AGL23">
        <v>226.18423035000001</v>
      </c>
      <c r="AGM23">
        <v>220.86961595</v>
      </c>
      <c r="AGN23">
        <v>226.49614223</v>
      </c>
      <c r="AGO23">
        <v>226.49614223</v>
      </c>
      <c r="AGP23">
        <v>226.49614223</v>
      </c>
      <c r="AGQ23">
        <v>226.49614223</v>
      </c>
      <c r="AGR23">
        <v>226.49614223</v>
      </c>
      <c r="AGS23">
        <v>226.49614223</v>
      </c>
      <c r="AGT23">
        <v>226.49614223</v>
      </c>
      <c r="AGU23">
        <v>226.49614223</v>
      </c>
      <c r="AGV23">
        <v>226.49614223</v>
      </c>
      <c r="AGW23">
        <v>226.49614223</v>
      </c>
      <c r="AGX23">
        <v>226.49614223</v>
      </c>
      <c r="AGY23">
        <v>226.49614223</v>
      </c>
      <c r="AGZ23">
        <v>226.49614223</v>
      </c>
      <c r="AHA23">
        <v>226.49614223</v>
      </c>
      <c r="AHB23">
        <v>226.49614223</v>
      </c>
      <c r="AHC23">
        <v>226.49614223</v>
      </c>
      <c r="AHD23">
        <v>226.49614223</v>
      </c>
      <c r="AHE23">
        <v>226.49614223</v>
      </c>
      <c r="AHF23">
        <v>226.49614223</v>
      </c>
      <c r="AHG23">
        <v>226.49614223</v>
      </c>
      <c r="AHH23">
        <v>226.49614223</v>
      </c>
      <c r="AHI23">
        <v>226.49614223</v>
      </c>
      <c r="AHJ23">
        <v>226.49614223</v>
      </c>
      <c r="AHK23">
        <v>226.49614223</v>
      </c>
      <c r="AHL23">
        <v>226.49614223</v>
      </c>
      <c r="AHM23">
        <v>226.49614223</v>
      </c>
      <c r="AHN23">
        <v>226.49614223</v>
      </c>
      <c r="AHO23">
        <v>226.49614223</v>
      </c>
      <c r="AHP23">
        <v>226.49614223</v>
      </c>
      <c r="AHQ23">
        <v>226.49614223</v>
      </c>
      <c r="AHR23">
        <v>226.49614223</v>
      </c>
      <c r="AHS23">
        <v>226.49614223</v>
      </c>
      <c r="AHT23">
        <v>226.49614223</v>
      </c>
      <c r="AHU23">
        <v>226.49614223</v>
      </c>
      <c r="AHV23">
        <v>226.49614223</v>
      </c>
      <c r="AHW23">
        <v>226.49614223</v>
      </c>
      <c r="AHX23">
        <v>226.49614223</v>
      </c>
      <c r="AHY23">
        <v>226.49614223</v>
      </c>
      <c r="AHZ23">
        <v>226.49614223</v>
      </c>
      <c r="AIA23">
        <v>226.49614223</v>
      </c>
      <c r="AIB23">
        <v>226.49614223</v>
      </c>
      <c r="AIC23">
        <v>226.49614223</v>
      </c>
      <c r="AID23">
        <v>226.49614223</v>
      </c>
      <c r="AIE23">
        <v>226.49614223</v>
      </c>
      <c r="AIF23">
        <v>226.49614223</v>
      </c>
      <c r="AIG23">
        <v>226.49614223</v>
      </c>
      <c r="AIH23">
        <v>226.49614223</v>
      </c>
      <c r="AII23">
        <v>226.49614223</v>
      </c>
      <c r="AIJ23">
        <v>226.49614223</v>
      </c>
      <c r="AIK23">
        <v>226.49614223</v>
      </c>
      <c r="AIL23">
        <v>226.49614223</v>
      </c>
      <c r="AIM23">
        <v>226.49614223</v>
      </c>
      <c r="AIN23">
        <v>226.49614223</v>
      </c>
      <c r="AIO23">
        <v>226.49614223</v>
      </c>
      <c r="AIP23">
        <v>226.49614223</v>
      </c>
      <c r="AIQ23">
        <v>226.49614223</v>
      </c>
      <c r="AIR23">
        <v>226.49614223</v>
      </c>
      <c r="AIS23">
        <v>226.49614223</v>
      </c>
      <c r="AIT23">
        <v>226.49614223</v>
      </c>
      <c r="AIU23">
        <v>226.49614223</v>
      </c>
      <c r="AIV23">
        <v>226.49614223</v>
      </c>
      <c r="AIW23">
        <v>226.49614223</v>
      </c>
      <c r="AIX23">
        <v>226.49614223</v>
      </c>
      <c r="AIY23">
        <v>226.49614223</v>
      </c>
      <c r="AIZ23">
        <v>226.49614223</v>
      </c>
      <c r="AJA23">
        <v>226.49614223</v>
      </c>
      <c r="AJB23">
        <v>226.49614223</v>
      </c>
      <c r="AJC23">
        <v>226.49614223</v>
      </c>
      <c r="AJD23">
        <v>226.49614223</v>
      </c>
      <c r="AJE23">
        <v>226.49614223</v>
      </c>
      <c r="AJF23">
        <v>226.49614223</v>
      </c>
      <c r="AJG23">
        <v>226.49614223</v>
      </c>
      <c r="AJH23">
        <v>226.49614223</v>
      </c>
      <c r="AJI23">
        <v>226.49614223</v>
      </c>
      <c r="AJJ23">
        <v>226.49614223</v>
      </c>
      <c r="AJK23">
        <v>226.49614223</v>
      </c>
      <c r="AJL23">
        <v>221.78477179000001</v>
      </c>
      <c r="AJM23">
        <v>226.49614223</v>
      </c>
      <c r="AJN23">
        <v>218.03335514</v>
      </c>
      <c r="AJO23">
        <v>226.49614223</v>
      </c>
      <c r="AJP23">
        <v>226.49614223</v>
      </c>
      <c r="AJQ23">
        <v>226.49614223</v>
      </c>
      <c r="AJR23">
        <v>226.49614223</v>
      </c>
      <c r="AJS23">
        <v>224.49777348000001</v>
      </c>
      <c r="AJT23">
        <v>226.49614223</v>
      </c>
      <c r="AJU23">
        <v>226.49614223</v>
      </c>
      <c r="AJV23">
        <v>226.49614223</v>
      </c>
      <c r="AJW23">
        <v>226.49614223</v>
      </c>
      <c r="AJX23">
        <v>221.42396116</v>
      </c>
      <c r="AJY23">
        <v>226.49614223</v>
      </c>
      <c r="AJZ23">
        <v>226.49614223</v>
      </c>
      <c r="AKA23">
        <v>226.49614223</v>
      </c>
      <c r="AKB23">
        <v>226.49614223</v>
      </c>
      <c r="AKC23">
        <v>226.49614223</v>
      </c>
      <c r="AKD23">
        <v>226.49614223</v>
      </c>
      <c r="AKE23">
        <v>226.49614223</v>
      </c>
      <c r="AKF23">
        <v>226.49614223</v>
      </c>
      <c r="AKG23">
        <v>226.49614223</v>
      </c>
      <c r="AKH23">
        <v>226.49614223</v>
      </c>
      <c r="AKI23">
        <v>226.49614223</v>
      </c>
      <c r="AKJ23">
        <v>226.49614223</v>
      </c>
      <c r="AKK23">
        <v>226.49614223</v>
      </c>
      <c r="AKL23">
        <v>226.49614223</v>
      </c>
      <c r="AKM23">
        <v>226.49614223</v>
      </c>
      <c r="AKN23">
        <v>226.49614223</v>
      </c>
      <c r="AKO23">
        <v>226.49614223</v>
      </c>
      <c r="AKP23">
        <v>226.49614223</v>
      </c>
      <c r="AKQ23">
        <v>226.49614223</v>
      </c>
      <c r="AKR23">
        <v>226.49614223</v>
      </c>
      <c r="AKS23">
        <v>226.49614223</v>
      </c>
      <c r="AKT23">
        <v>226.49614223</v>
      </c>
      <c r="AKU23">
        <v>226.49614223</v>
      </c>
      <c r="AKV23">
        <v>226.49614223</v>
      </c>
      <c r="AKW23">
        <v>226.49614223</v>
      </c>
      <c r="AKX23">
        <v>226.49614223</v>
      </c>
      <c r="AKY23">
        <v>226.49614223</v>
      </c>
      <c r="AKZ23">
        <v>226.49614223</v>
      </c>
      <c r="ALA23">
        <v>226.49614223</v>
      </c>
      <c r="ALB23">
        <v>226.49614223</v>
      </c>
      <c r="ALC23">
        <v>226.49614223</v>
      </c>
      <c r="ALD23">
        <v>226.49614223</v>
      </c>
      <c r="ALE23">
        <v>226.49614223</v>
      </c>
      <c r="ALF23">
        <v>226.49614223</v>
      </c>
      <c r="ALG23">
        <v>226.49614223</v>
      </c>
      <c r="ALH23">
        <v>226.49614223</v>
      </c>
      <c r="ALI23">
        <v>226.49614223</v>
      </c>
      <c r="ALJ23">
        <v>226.49614223</v>
      </c>
      <c r="ALK23">
        <v>226.49614223</v>
      </c>
      <c r="ALL23">
        <v>226.49614223</v>
      </c>
      <c r="ALM23">
        <v>226.49614223</v>
      </c>
      <c r="ALN23">
        <v>226.49614223</v>
      </c>
      <c r="ALO23">
        <v>226.49614223</v>
      </c>
      <c r="ALP23">
        <v>226.49614223</v>
      </c>
      <c r="ALQ23">
        <v>226.49614223</v>
      </c>
      <c r="ALR23">
        <v>226.49614223</v>
      </c>
      <c r="ALS23">
        <v>226.49614223</v>
      </c>
      <c r="ALT23">
        <v>226.49614223</v>
      </c>
      <c r="ALU23">
        <v>226.49614223</v>
      </c>
      <c r="ALV23">
        <v>226.49614223</v>
      </c>
      <c r="ALW23">
        <v>226.49614223</v>
      </c>
      <c r="ALX23">
        <v>226.49614223</v>
      </c>
      <c r="ALY23">
        <v>226.49614223</v>
      </c>
      <c r="ALZ23">
        <v>226.49614223</v>
      </c>
      <c r="AMA23">
        <v>226.49614223</v>
      </c>
      <c r="AMB23">
        <v>226.49614223</v>
      </c>
      <c r="AMC23">
        <v>226.49614223</v>
      </c>
      <c r="AMD23">
        <v>226.49614223</v>
      </c>
      <c r="AME23">
        <v>226.49614223</v>
      </c>
      <c r="AMF23">
        <v>226.49614223</v>
      </c>
      <c r="AMG23">
        <v>226.49614223</v>
      </c>
      <c r="AMH23">
        <v>226.49614223</v>
      </c>
      <c r="AMI23">
        <v>226.49614223</v>
      </c>
      <c r="AMJ23">
        <v>226.49614223</v>
      </c>
      <c r="AMK23">
        <v>226.49614223</v>
      </c>
      <c r="AML23">
        <v>226.49614223</v>
      </c>
      <c r="AMM23">
        <v>226.49614223</v>
      </c>
      <c r="AMN23">
        <v>226.49614223</v>
      </c>
      <c r="AMO23">
        <v>226.49614223</v>
      </c>
      <c r="AMP23">
        <v>226.49614223</v>
      </c>
      <c r="AMQ23">
        <v>226.49614223</v>
      </c>
      <c r="AMR23">
        <v>226.49614223</v>
      </c>
      <c r="AMS23">
        <v>226.49614223</v>
      </c>
      <c r="AMT23">
        <v>226.49614223</v>
      </c>
      <c r="AMU23">
        <v>226.49614223</v>
      </c>
      <c r="AMV23">
        <v>226.49614223</v>
      </c>
      <c r="AMW23">
        <v>226.49614223</v>
      </c>
      <c r="AMX23">
        <v>226.49614223</v>
      </c>
      <c r="AMY23">
        <v>226.49614223</v>
      </c>
      <c r="AMZ23">
        <v>226.49614223</v>
      </c>
      <c r="ANA23">
        <v>226.49614223</v>
      </c>
      <c r="ANB23">
        <v>226.49614223</v>
      </c>
      <c r="ANC23">
        <v>226.49614223</v>
      </c>
      <c r="AND23">
        <v>226.49614223</v>
      </c>
      <c r="ANE23">
        <v>226.49614223</v>
      </c>
      <c r="ANF23">
        <v>226.49614223</v>
      </c>
      <c r="ANG23">
        <v>226.49614223</v>
      </c>
      <c r="ANH23">
        <v>226.49614223</v>
      </c>
      <c r="ANI23">
        <v>4936</v>
      </c>
      <c r="ANJ23">
        <v>630</v>
      </c>
      <c r="ANK23">
        <v>1</v>
      </c>
      <c r="ANL23">
        <v>8579237</v>
      </c>
      <c r="ANM23">
        <v>251209</v>
      </c>
      <c r="ANN23">
        <v>1229777</v>
      </c>
      <c r="ANO23">
        <v>4195999</v>
      </c>
      <c r="ANP23">
        <v>202767</v>
      </c>
      <c r="ANQ23">
        <v>42487</v>
      </c>
      <c r="ANR23">
        <v>4354918</v>
      </c>
      <c r="ANS23">
        <v>47585</v>
      </c>
      <c r="ANT23">
        <v>206</v>
      </c>
      <c r="ANU23">
        <v>28320</v>
      </c>
      <c r="ANV23">
        <v>857</v>
      </c>
      <c r="ANW23">
        <v>2</v>
      </c>
      <c r="AOH23">
        <v>0</v>
      </c>
      <c r="AOI23">
        <v>0</v>
      </c>
      <c r="AOJ23">
        <v>0</v>
      </c>
      <c r="AOK23">
        <v>0</v>
      </c>
      <c r="AOL23">
        <v>0</v>
      </c>
      <c r="AOM23">
        <v>0</v>
      </c>
      <c r="AON23">
        <v>0</v>
      </c>
      <c r="AOO23">
        <v>0</v>
      </c>
      <c r="AOP23">
        <v>9</v>
      </c>
      <c r="AOQ23">
        <v>9</v>
      </c>
      <c r="AOR23">
        <v>4506627</v>
      </c>
      <c r="AOS23">
        <v>549996</v>
      </c>
      <c r="AOT23">
        <v>290947</v>
      </c>
      <c r="AOU23">
        <v>80916</v>
      </c>
      <c r="AOV23">
        <v>643105</v>
      </c>
      <c r="AOW23">
        <v>0</v>
      </c>
      <c r="AOX23">
        <v>982870</v>
      </c>
      <c r="AOY23">
        <v>147448</v>
      </c>
      <c r="AOZ23">
        <v>530745</v>
      </c>
      <c r="APA23">
        <v>846583</v>
      </c>
      <c r="APB23">
        <v>232625</v>
      </c>
      <c r="APC23">
        <v>549996</v>
      </c>
      <c r="APD23">
        <v>290947</v>
      </c>
      <c r="APE23">
        <v>0</v>
      </c>
      <c r="APF23">
        <v>643105</v>
      </c>
      <c r="APG23">
        <v>0</v>
      </c>
      <c r="APH23">
        <v>982870</v>
      </c>
      <c r="API23">
        <v>147448</v>
      </c>
      <c r="APJ23">
        <v>530745</v>
      </c>
      <c r="APK23">
        <v>818263</v>
      </c>
      <c r="APL23">
        <v>4274002</v>
      </c>
      <c r="APM23">
        <v>0</v>
      </c>
      <c r="APN23">
        <v>80916</v>
      </c>
      <c r="APO23">
        <v>0</v>
      </c>
      <c r="APP23">
        <v>0</v>
      </c>
      <c r="APQ23">
        <v>0</v>
      </c>
      <c r="APR23">
        <v>0</v>
      </c>
      <c r="APS23">
        <v>0</v>
      </c>
      <c r="APT23">
        <v>0</v>
      </c>
      <c r="APU23">
        <v>28320</v>
      </c>
      <c r="AQA23">
        <v>1</v>
      </c>
    </row>
    <row r="24" spans="1:1119" x14ac:dyDescent="0.25">
      <c r="A24">
        <v>4419</v>
      </c>
      <c r="B24">
        <v>4</v>
      </c>
      <c r="C24">
        <v>9</v>
      </c>
      <c r="D24">
        <v>4</v>
      </c>
      <c r="E24">
        <v>1</v>
      </c>
      <c r="F24">
        <v>172000</v>
      </c>
      <c r="G24">
        <v>7</v>
      </c>
      <c r="H24">
        <v>3</v>
      </c>
      <c r="I24">
        <v>1</v>
      </c>
      <c r="J24">
        <v>1</v>
      </c>
      <c r="K24">
        <v>1</v>
      </c>
      <c r="L24">
        <v>3</v>
      </c>
      <c r="M24">
        <v>5</v>
      </c>
      <c r="N24">
        <v>1</v>
      </c>
      <c r="P24">
        <v>6</v>
      </c>
      <c r="Q24">
        <v>3</v>
      </c>
      <c r="R24">
        <v>12</v>
      </c>
      <c r="S24">
        <v>2</v>
      </c>
      <c r="T24">
        <v>1</v>
      </c>
      <c r="U24">
        <v>4</v>
      </c>
      <c r="V24">
        <v>2</v>
      </c>
      <c r="X24">
        <v>1960</v>
      </c>
      <c r="Y24">
        <v>4</v>
      </c>
      <c r="AA24">
        <v>1</v>
      </c>
      <c r="AB24">
        <v>2</v>
      </c>
      <c r="AC24">
        <v>2</v>
      </c>
      <c r="AD24">
        <v>1</v>
      </c>
      <c r="AE24">
        <v>2</v>
      </c>
      <c r="AF24">
        <v>1</v>
      </c>
      <c r="AG24">
        <v>2</v>
      </c>
      <c r="AH24">
        <v>2</v>
      </c>
      <c r="AI24">
        <v>1</v>
      </c>
      <c r="AJ24">
        <v>1</v>
      </c>
      <c r="AK24">
        <v>1</v>
      </c>
      <c r="AL24">
        <v>1</v>
      </c>
      <c r="AM24">
        <v>2</v>
      </c>
      <c r="AN24">
        <v>1</v>
      </c>
      <c r="AO24">
        <v>2</v>
      </c>
      <c r="AP24">
        <v>2</v>
      </c>
      <c r="AQ24">
        <v>1</v>
      </c>
      <c r="AX24">
        <v>8</v>
      </c>
      <c r="BL24">
        <v>1</v>
      </c>
      <c r="BM24">
        <v>2</v>
      </c>
      <c r="BN24">
        <v>15</v>
      </c>
      <c r="BP24">
        <v>1</v>
      </c>
      <c r="BQ24">
        <v>1</v>
      </c>
      <c r="BR24">
        <v>1</v>
      </c>
      <c r="BS24">
        <v>1</v>
      </c>
      <c r="BT24">
        <v>2</v>
      </c>
      <c r="BU24">
        <v>2</v>
      </c>
      <c r="BV24">
        <v>2</v>
      </c>
      <c r="BX24">
        <v>5</v>
      </c>
      <c r="BY24">
        <v>1</v>
      </c>
      <c r="BZ24">
        <v>2</v>
      </c>
      <c r="CA24">
        <v>1</v>
      </c>
      <c r="CB24">
        <v>1</v>
      </c>
      <c r="CC24">
        <v>1</v>
      </c>
      <c r="CG24">
        <v>12</v>
      </c>
      <c r="CJ24">
        <v>1</v>
      </c>
      <c r="CK24">
        <v>1</v>
      </c>
      <c r="CL24">
        <v>1</v>
      </c>
      <c r="CM24">
        <v>168</v>
      </c>
      <c r="CN24">
        <v>7</v>
      </c>
      <c r="CO24">
        <v>172</v>
      </c>
      <c r="CP24">
        <v>7</v>
      </c>
      <c r="CQ24">
        <v>1</v>
      </c>
      <c r="CR24">
        <v>2</v>
      </c>
      <c r="CS24">
        <v>1</v>
      </c>
      <c r="CT24">
        <v>1</v>
      </c>
      <c r="CU24">
        <v>2</v>
      </c>
      <c r="CV24">
        <v>2</v>
      </c>
      <c r="CW24">
        <v>1</v>
      </c>
      <c r="CX24">
        <v>1</v>
      </c>
      <c r="CZ24">
        <v>1</v>
      </c>
      <c r="DA24">
        <v>1</v>
      </c>
      <c r="DB24">
        <v>2</v>
      </c>
      <c r="DD24">
        <v>2</v>
      </c>
      <c r="DE24">
        <v>2</v>
      </c>
      <c r="DF24">
        <v>1</v>
      </c>
      <c r="DG24">
        <v>1</v>
      </c>
      <c r="DH24">
        <v>2</v>
      </c>
      <c r="DI24">
        <v>2</v>
      </c>
      <c r="DJ24">
        <v>1</v>
      </c>
      <c r="DK24">
        <v>2</v>
      </c>
      <c r="DL24">
        <v>2</v>
      </c>
      <c r="DM24">
        <v>2</v>
      </c>
      <c r="DQ24">
        <v>1</v>
      </c>
      <c r="DT24">
        <v>2</v>
      </c>
      <c r="DV24">
        <v>2</v>
      </c>
      <c r="DW24">
        <v>2</v>
      </c>
      <c r="EA24">
        <v>2</v>
      </c>
      <c r="ED24">
        <v>2</v>
      </c>
      <c r="EF24">
        <v>100</v>
      </c>
      <c r="EH24">
        <v>2</v>
      </c>
      <c r="EI24">
        <v>2</v>
      </c>
      <c r="EJ24">
        <v>2</v>
      </c>
      <c r="EK24">
        <v>1</v>
      </c>
      <c r="EL24">
        <v>2</v>
      </c>
      <c r="EM24">
        <v>2</v>
      </c>
      <c r="EN24">
        <v>2</v>
      </c>
      <c r="ER24">
        <v>100</v>
      </c>
      <c r="EV24">
        <v>4</v>
      </c>
      <c r="FK24">
        <v>2</v>
      </c>
      <c r="FL24">
        <v>1</v>
      </c>
      <c r="FM24">
        <v>2</v>
      </c>
      <c r="FN24">
        <v>2</v>
      </c>
      <c r="FO24">
        <v>1</v>
      </c>
      <c r="FP24">
        <v>2</v>
      </c>
      <c r="FQ24">
        <v>1</v>
      </c>
      <c r="GL24">
        <v>1</v>
      </c>
      <c r="GM24">
        <v>1</v>
      </c>
      <c r="GN24">
        <v>2</v>
      </c>
      <c r="GO24">
        <v>2</v>
      </c>
      <c r="GP24">
        <v>2</v>
      </c>
      <c r="GQ24">
        <v>2</v>
      </c>
      <c r="GR24">
        <v>1</v>
      </c>
      <c r="GS24">
        <v>2</v>
      </c>
      <c r="GW24">
        <v>2</v>
      </c>
      <c r="GX24">
        <v>1</v>
      </c>
      <c r="GZ24">
        <v>100</v>
      </c>
      <c r="HA24">
        <v>1</v>
      </c>
      <c r="HB24">
        <v>2</v>
      </c>
      <c r="HC24">
        <v>2</v>
      </c>
      <c r="HD24">
        <v>1</v>
      </c>
      <c r="HE24">
        <v>2</v>
      </c>
      <c r="HF24">
        <v>2</v>
      </c>
      <c r="HG24">
        <v>2</v>
      </c>
      <c r="HH24">
        <v>2</v>
      </c>
      <c r="HI24">
        <v>10</v>
      </c>
      <c r="HL24">
        <v>90</v>
      </c>
      <c r="HQ24">
        <v>4</v>
      </c>
      <c r="IE24">
        <v>1</v>
      </c>
      <c r="IF24">
        <v>2</v>
      </c>
      <c r="IG24">
        <v>2</v>
      </c>
      <c r="IH24">
        <v>2</v>
      </c>
      <c r="II24">
        <v>2</v>
      </c>
      <c r="IJ24">
        <v>2</v>
      </c>
      <c r="IK24">
        <v>2</v>
      </c>
      <c r="IU24">
        <v>1</v>
      </c>
      <c r="IV24">
        <v>1</v>
      </c>
      <c r="IW24">
        <v>2</v>
      </c>
      <c r="IX24">
        <v>2</v>
      </c>
      <c r="IY24">
        <v>2</v>
      </c>
      <c r="IZ24">
        <v>2</v>
      </c>
      <c r="JA24">
        <v>1</v>
      </c>
      <c r="JB24">
        <v>1</v>
      </c>
      <c r="JC24">
        <v>1</v>
      </c>
      <c r="JD24">
        <v>1</v>
      </c>
      <c r="JE24">
        <v>1</v>
      </c>
      <c r="JF24">
        <v>1</v>
      </c>
      <c r="JG24">
        <v>1</v>
      </c>
      <c r="JH24">
        <v>1</v>
      </c>
      <c r="JI24">
        <v>2</v>
      </c>
      <c r="JJ24">
        <v>2</v>
      </c>
      <c r="JN24">
        <v>1</v>
      </c>
      <c r="JQ24">
        <v>2</v>
      </c>
      <c r="JS24">
        <v>2</v>
      </c>
      <c r="JV24">
        <v>2</v>
      </c>
      <c r="JW24">
        <v>2</v>
      </c>
      <c r="KA24">
        <v>2</v>
      </c>
      <c r="KD24">
        <v>2</v>
      </c>
      <c r="KF24">
        <v>2</v>
      </c>
      <c r="KG24">
        <v>2</v>
      </c>
      <c r="KK24">
        <v>2</v>
      </c>
      <c r="KN24">
        <v>2</v>
      </c>
      <c r="KP24">
        <v>2</v>
      </c>
      <c r="KU24">
        <v>1</v>
      </c>
      <c r="KW24">
        <v>1</v>
      </c>
      <c r="KX24">
        <v>2</v>
      </c>
      <c r="KY24">
        <v>2</v>
      </c>
      <c r="KZ24">
        <v>2</v>
      </c>
      <c r="LA24">
        <v>2</v>
      </c>
      <c r="LB24">
        <v>3</v>
      </c>
      <c r="LC24">
        <v>2</v>
      </c>
      <c r="LD24">
        <v>1</v>
      </c>
      <c r="LE24">
        <v>1</v>
      </c>
      <c r="LI24">
        <v>2</v>
      </c>
      <c r="LJ24">
        <v>2</v>
      </c>
      <c r="LM24">
        <v>2</v>
      </c>
      <c r="LO24">
        <v>2</v>
      </c>
      <c r="LP24">
        <v>2</v>
      </c>
      <c r="LQ24">
        <v>1</v>
      </c>
      <c r="LR24">
        <v>2</v>
      </c>
      <c r="LT24">
        <v>2</v>
      </c>
      <c r="MA24">
        <v>1</v>
      </c>
      <c r="MB24">
        <v>1</v>
      </c>
      <c r="MJ24">
        <v>2</v>
      </c>
      <c r="MT24">
        <v>1</v>
      </c>
      <c r="MU24">
        <v>2</v>
      </c>
      <c r="MY24">
        <v>1</v>
      </c>
      <c r="MZ24">
        <v>1</v>
      </c>
      <c r="NA24">
        <v>1</v>
      </c>
      <c r="NB24">
        <v>1</v>
      </c>
      <c r="NC24">
        <v>1</v>
      </c>
      <c r="ND24">
        <v>2</v>
      </c>
      <c r="NE24">
        <v>1</v>
      </c>
      <c r="NF24">
        <v>2</v>
      </c>
      <c r="NG24">
        <v>1</v>
      </c>
      <c r="NH24">
        <v>2</v>
      </c>
      <c r="NI24">
        <v>32</v>
      </c>
      <c r="NJ24">
        <v>400</v>
      </c>
      <c r="NK24">
        <v>6</v>
      </c>
      <c r="NM24">
        <v>15</v>
      </c>
      <c r="NO24">
        <v>10</v>
      </c>
      <c r="NU24">
        <v>1</v>
      </c>
      <c r="NV24">
        <v>125</v>
      </c>
      <c r="NW24">
        <v>6</v>
      </c>
      <c r="NX24">
        <v>2</v>
      </c>
      <c r="NZ24">
        <v>1</v>
      </c>
      <c r="OA24">
        <v>50</v>
      </c>
      <c r="OB24">
        <v>5</v>
      </c>
      <c r="OC24">
        <v>100</v>
      </c>
      <c r="OD24">
        <v>1</v>
      </c>
      <c r="OE24">
        <v>2</v>
      </c>
      <c r="OF24">
        <v>0</v>
      </c>
      <c r="OG24">
        <v>0</v>
      </c>
      <c r="OH24">
        <v>2</v>
      </c>
      <c r="OJ24">
        <v>2</v>
      </c>
      <c r="OK24">
        <v>2</v>
      </c>
      <c r="OM24">
        <v>1</v>
      </c>
      <c r="ON24">
        <v>4</v>
      </c>
      <c r="OO24">
        <v>2</v>
      </c>
      <c r="OQ24">
        <v>1</v>
      </c>
      <c r="OR24">
        <v>12</v>
      </c>
      <c r="OS24">
        <v>2</v>
      </c>
      <c r="OT24">
        <v>90</v>
      </c>
      <c r="OU24">
        <v>4</v>
      </c>
      <c r="OV24">
        <v>1</v>
      </c>
      <c r="OW24">
        <v>75</v>
      </c>
      <c r="OX24">
        <v>3</v>
      </c>
      <c r="OY24">
        <v>1</v>
      </c>
      <c r="OZ24">
        <v>1</v>
      </c>
      <c r="PA24">
        <v>1</v>
      </c>
      <c r="PB24">
        <v>2</v>
      </c>
      <c r="PC24">
        <v>2</v>
      </c>
      <c r="PD24">
        <v>2</v>
      </c>
      <c r="PE24">
        <v>1</v>
      </c>
      <c r="PF24">
        <v>2</v>
      </c>
      <c r="PG24">
        <v>75</v>
      </c>
      <c r="PH24">
        <v>5</v>
      </c>
      <c r="PL24">
        <v>20</v>
      </c>
      <c r="PN24">
        <v>2</v>
      </c>
      <c r="PO24">
        <v>2</v>
      </c>
      <c r="PP24">
        <v>1</v>
      </c>
      <c r="PQ24">
        <v>1</v>
      </c>
      <c r="PR24">
        <v>1</v>
      </c>
      <c r="PS24">
        <v>2</v>
      </c>
      <c r="PT24">
        <v>2</v>
      </c>
      <c r="PU24">
        <v>2</v>
      </c>
      <c r="PV24">
        <v>1</v>
      </c>
      <c r="PW24">
        <v>2</v>
      </c>
      <c r="PX24">
        <v>1</v>
      </c>
      <c r="PY24">
        <v>1</v>
      </c>
      <c r="PZ24">
        <v>2</v>
      </c>
      <c r="QA24">
        <v>1</v>
      </c>
      <c r="QB24">
        <v>1</v>
      </c>
      <c r="QC24">
        <v>5</v>
      </c>
      <c r="QD24">
        <v>0</v>
      </c>
      <c r="QE24">
        <v>0</v>
      </c>
      <c r="QF24">
        <v>0</v>
      </c>
      <c r="QG24">
        <v>0</v>
      </c>
      <c r="QH24">
        <v>0</v>
      </c>
      <c r="QI24">
        <v>0</v>
      </c>
      <c r="QJ24">
        <v>0</v>
      </c>
      <c r="QK24">
        <v>0</v>
      </c>
      <c r="QL24">
        <v>0</v>
      </c>
      <c r="QM24">
        <v>9</v>
      </c>
      <c r="QN24">
        <v>0</v>
      </c>
      <c r="QO24">
        <v>0</v>
      </c>
      <c r="QP24">
        <v>0</v>
      </c>
      <c r="QQ24">
        <v>0</v>
      </c>
      <c r="QR24">
        <v>0</v>
      </c>
      <c r="QS24">
        <v>0</v>
      </c>
      <c r="QT24">
        <v>0</v>
      </c>
      <c r="QU24">
        <v>9</v>
      </c>
      <c r="QV24">
        <v>0</v>
      </c>
      <c r="QW24">
        <v>0</v>
      </c>
      <c r="QX24">
        <v>0</v>
      </c>
      <c r="QY24">
        <v>0</v>
      </c>
      <c r="QZ24">
        <v>0</v>
      </c>
      <c r="RA24">
        <v>0</v>
      </c>
      <c r="RB24">
        <v>0</v>
      </c>
      <c r="RC24">
        <v>0</v>
      </c>
      <c r="RD24">
        <v>0</v>
      </c>
      <c r="RE24">
        <v>0</v>
      </c>
      <c r="RF24">
        <v>0</v>
      </c>
      <c r="RG24">
        <v>0</v>
      </c>
      <c r="RH24">
        <v>0</v>
      </c>
      <c r="RI24">
        <v>0</v>
      </c>
      <c r="RJ24">
        <v>0</v>
      </c>
      <c r="RK24">
        <v>0</v>
      </c>
      <c r="RL24">
        <v>0</v>
      </c>
      <c r="RM24">
        <v>0</v>
      </c>
      <c r="RN24">
        <v>9</v>
      </c>
      <c r="RO24">
        <v>9</v>
      </c>
      <c r="RP24">
        <v>9</v>
      </c>
      <c r="RQ24">
        <v>9</v>
      </c>
      <c r="RR24">
        <v>9</v>
      </c>
      <c r="RS24">
        <v>9</v>
      </c>
      <c r="RT24">
        <v>9</v>
      </c>
      <c r="RU24">
        <v>9</v>
      </c>
      <c r="RV24">
        <v>9</v>
      </c>
      <c r="RW24">
        <v>9</v>
      </c>
      <c r="RX24">
        <v>9</v>
      </c>
      <c r="RY24">
        <v>0</v>
      </c>
      <c r="RZ24">
        <v>0</v>
      </c>
      <c r="SA24">
        <v>0</v>
      </c>
      <c r="SB24">
        <v>0</v>
      </c>
      <c r="SC24">
        <v>0</v>
      </c>
      <c r="SD24">
        <v>0</v>
      </c>
      <c r="SE24">
        <v>0</v>
      </c>
      <c r="SF24">
        <v>0</v>
      </c>
      <c r="SG24">
        <v>0</v>
      </c>
      <c r="SH24">
        <v>0</v>
      </c>
      <c r="SI24">
        <v>9</v>
      </c>
      <c r="SJ24">
        <v>0</v>
      </c>
      <c r="SK24">
        <v>0</v>
      </c>
      <c r="SL24">
        <v>0</v>
      </c>
      <c r="SM24">
        <v>0</v>
      </c>
      <c r="SN24">
        <v>0</v>
      </c>
      <c r="SO24">
        <v>0</v>
      </c>
      <c r="SP24">
        <v>9</v>
      </c>
      <c r="SQ24">
        <v>9</v>
      </c>
      <c r="SR24">
        <v>9</v>
      </c>
      <c r="SS24">
        <v>0</v>
      </c>
      <c r="ST24">
        <v>9</v>
      </c>
      <c r="SU24">
        <v>9</v>
      </c>
      <c r="SV24">
        <v>0</v>
      </c>
      <c r="SW24">
        <v>0</v>
      </c>
      <c r="SX24">
        <v>0</v>
      </c>
      <c r="SY24">
        <v>0</v>
      </c>
      <c r="SZ24">
        <v>0</v>
      </c>
      <c r="TA24">
        <v>0</v>
      </c>
      <c r="TB24">
        <v>0</v>
      </c>
      <c r="TC24">
        <v>0</v>
      </c>
      <c r="TD24">
        <v>0</v>
      </c>
      <c r="TE24">
        <v>0</v>
      </c>
      <c r="TF24">
        <v>0</v>
      </c>
      <c r="TG24">
        <v>0</v>
      </c>
      <c r="TH24">
        <v>0</v>
      </c>
      <c r="TI24">
        <v>0</v>
      </c>
      <c r="TJ24">
        <v>0</v>
      </c>
      <c r="TK24">
        <v>0</v>
      </c>
      <c r="TL24">
        <v>0</v>
      </c>
      <c r="TM24">
        <v>0</v>
      </c>
      <c r="TN24">
        <v>0</v>
      </c>
      <c r="TO24">
        <v>0</v>
      </c>
      <c r="TP24">
        <v>0</v>
      </c>
      <c r="TQ24">
        <v>0</v>
      </c>
      <c r="TR24">
        <v>0</v>
      </c>
      <c r="TS24">
        <v>0</v>
      </c>
      <c r="TT24">
        <v>0</v>
      </c>
      <c r="TU24">
        <v>0</v>
      </c>
      <c r="TV24">
        <v>0</v>
      </c>
      <c r="TW24">
        <v>0</v>
      </c>
      <c r="TX24">
        <v>9</v>
      </c>
      <c r="TY24">
        <v>9</v>
      </c>
      <c r="TZ24">
        <v>9</v>
      </c>
      <c r="UA24">
        <v>0</v>
      </c>
      <c r="UB24">
        <v>9</v>
      </c>
      <c r="UC24">
        <v>9</v>
      </c>
      <c r="UD24">
        <v>0</v>
      </c>
      <c r="UE24">
        <v>9</v>
      </c>
      <c r="UF24">
        <v>0</v>
      </c>
      <c r="UG24">
        <v>0</v>
      </c>
      <c r="UH24">
        <v>9</v>
      </c>
      <c r="UI24">
        <v>9</v>
      </c>
      <c r="UJ24">
        <v>9</v>
      </c>
      <c r="UK24">
        <v>0</v>
      </c>
      <c r="UL24">
        <v>9</v>
      </c>
      <c r="UM24">
        <v>9</v>
      </c>
      <c r="UN24">
        <v>0</v>
      </c>
      <c r="UO24">
        <v>9</v>
      </c>
      <c r="UP24">
        <v>0</v>
      </c>
      <c r="UQ24">
        <v>9</v>
      </c>
      <c r="UR24">
        <v>0</v>
      </c>
      <c r="US24">
        <v>0</v>
      </c>
      <c r="UT24">
        <v>0</v>
      </c>
      <c r="UU24">
        <v>0</v>
      </c>
      <c r="UV24">
        <v>0</v>
      </c>
      <c r="UW24">
        <v>0</v>
      </c>
      <c r="UX24">
        <v>0</v>
      </c>
      <c r="UY24">
        <v>9</v>
      </c>
      <c r="UZ24">
        <v>9</v>
      </c>
      <c r="VA24">
        <v>9</v>
      </c>
      <c r="VB24">
        <v>0</v>
      </c>
      <c r="VC24">
        <v>9</v>
      </c>
      <c r="VD24">
        <v>9</v>
      </c>
      <c r="VE24">
        <v>9</v>
      </c>
      <c r="VF24">
        <v>0</v>
      </c>
      <c r="VG24">
        <v>9</v>
      </c>
      <c r="VH24">
        <v>9</v>
      </c>
      <c r="VI24">
        <v>9</v>
      </c>
      <c r="VJ24">
        <v>9</v>
      </c>
      <c r="VK24">
        <v>9</v>
      </c>
      <c r="VL24">
        <v>9</v>
      </c>
      <c r="VM24">
        <v>9</v>
      </c>
      <c r="VN24">
        <v>9</v>
      </c>
      <c r="VO24">
        <v>9</v>
      </c>
      <c r="VP24">
        <v>9</v>
      </c>
      <c r="VQ24">
        <v>9</v>
      </c>
      <c r="VR24">
        <v>9</v>
      </c>
      <c r="VS24">
        <v>9</v>
      </c>
      <c r="VT24">
        <v>9</v>
      </c>
      <c r="VU24">
        <v>0</v>
      </c>
      <c r="VV24">
        <v>0</v>
      </c>
      <c r="VW24">
        <v>0</v>
      </c>
      <c r="VX24">
        <v>0</v>
      </c>
      <c r="VY24">
        <v>0</v>
      </c>
      <c r="VZ24">
        <v>0</v>
      </c>
      <c r="WA24">
        <v>0</v>
      </c>
      <c r="WB24">
        <v>9</v>
      </c>
      <c r="WC24">
        <v>9</v>
      </c>
      <c r="WD24">
        <v>9</v>
      </c>
      <c r="WE24">
        <v>9</v>
      </c>
      <c r="WF24">
        <v>9</v>
      </c>
      <c r="WG24">
        <v>9</v>
      </c>
      <c r="WH24">
        <v>9</v>
      </c>
      <c r="WI24">
        <v>9</v>
      </c>
      <c r="WJ24">
        <v>9</v>
      </c>
      <c r="WK24">
        <v>9</v>
      </c>
      <c r="WL24">
        <v>9</v>
      </c>
      <c r="WM24">
        <v>9</v>
      </c>
      <c r="WN24">
        <v>9</v>
      </c>
      <c r="WO24">
        <v>9</v>
      </c>
      <c r="WP24">
        <v>9</v>
      </c>
      <c r="WQ24">
        <v>9</v>
      </c>
      <c r="WR24">
        <v>9</v>
      </c>
      <c r="WS24">
        <v>0</v>
      </c>
      <c r="WT24">
        <v>0</v>
      </c>
      <c r="WU24">
        <v>0</v>
      </c>
      <c r="WV24">
        <v>0</v>
      </c>
      <c r="WW24">
        <v>0</v>
      </c>
      <c r="WX24">
        <v>0</v>
      </c>
      <c r="WY24">
        <v>0</v>
      </c>
      <c r="WZ24">
        <v>0</v>
      </c>
      <c r="XA24">
        <v>9</v>
      </c>
      <c r="XB24">
        <v>9</v>
      </c>
      <c r="XC24">
        <v>9</v>
      </c>
      <c r="XD24">
        <v>0</v>
      </c>
      <c r="XE24">
        <v>0</v>
      </c>
      <c r="XF24">
        <v>9</v>
      </c>
      <c r="XG24">
        <v>0</v>
      </c>
      <c r="XH24">
        <v>0</v>
      </c>
      <c r="XI24">
        <v>0</v>
      </c>
      <c r="XJ24">
        <v>0</v>
      </c>
      <c r="XK24">
        <v>0</v>
      </c>
      <c r="XL24">
        <v>0</v>
      </c>
      <c r="XM24">
        <v>0</v>
      </c>
      <c r="XN24">
        <v>0</v>
      </c>
      <c r="XO24">
        <v>0</v>
      </c>
      <c r="XP24">
        <v>0</v>
      </c>
      <c r="XQ24">
        <v>9</v>
      </c>
      <c r="XR24">
        <v>9</v>
      </c>
      <c r="XS24">
        <v>0</v>
      </c>
      <c r="XT24">
        <v>9</v>
      </c>
      <c r="XU24">
        <v>9</v>
      </c>
      <c r="XV24">
        <v>9</v>
      </c>
      <c r="XW24">
        <v>9</v>
      </c>
      <c r="XX24">
        <v>0</v>
      </c>
      <c r="XY24">
        <v>9</v>
      </c>
      <c r="XZ24">
        <v>9</v>
      </c>
      <c r="YA24">
        <v>9</v>
      </c>
      <c r="YB24">
        <v>9</v>
      </c>
      <c r="YC24">
        <v>9</v>
      </c>
      <c r="YD24">
        <v>9</v>
      </c>
      <c r="YE24">
        <v>9</v>
      </c>
      <c r="YF24">
        <v>9</v>
      </c>
      <c r="YG24">
        <v>9</v>
      </c>
      <c r="YH24">
        <v>9</v>
      </c>
      <c r="YI24">
        <v>9</v>
      </c>
      <c r="YJ24">
        <v>9</v>
      </c>
      <c r="YK24">
        <v>9</v>
      </c>
      <c r="YL24">
        <v>0</v>
      </c>
      <c r="YM24">
        <v>0</v>
      </c>
      <c r="YN24">
        <v>0</v>
      </c>
      <c r="YO24">
        <v>0</v>
      </c>
      <c r="YP24">
        <v>0</v>
      </c>
      <c r="YQ24">
        <v>0</v>
      </c>
      <c r="YR24">
        <v>0</v>
      </c>
      <c r="YS24">
        <v>9</v>
      </c>
      <c r="YT24">
        <v>9</v>
      </c>
      <c r="YU24">
        <v>9</v>
      </c>
      <c r="YV24">
        <v>9</v>
      </c>
      <c r="YW24">
        <v>9</v>
      </c>
      <c r="YX24">
        <v>9</v>
      </c>
      <c r="YY24">
        <v>9</v>
      </c>
      <c r="YZ24">
        <v>9</v>
      </c>
      <c r="ZA24">
        <v>9</v>
      </c>
      <c r="ZB24">
        <v>0</v>
      </c>
      <c r="ZC24">
        <v>0</v>
      </c>
      <c r="ZD24">
        <v>0</v>
      </c>
      <c r="ZE24">
        <v>0</v>
      </c>
      <c r="ZF24">
        <v>0</v>
      </c>
      <c r="ZG24">
        <v>0</v>
      </c>
      <c r="ZH24">
        <v>0</v>
      </c>
      <c r="ZI24">
        <v>0</v>
      </c>
      <c r="ZJ24">
        <v>0</v>
      </c>
      <c r="ZK24">
        <v>0</v>
      </c>
      <c r="ZL24">
        <v>0</v>
      </c>
      <c r="ZM24">
        <v>0</v>
      </c>
      <c r="ZN24">
        <v>0</v>
      </c>
      <c r="ZO24">
        <v>0</v>
      </c>
      <c r="ZP24">
        <v>0</v>
      </c>
      <c r="ZQ24">
        <v>0</v>
      </c>
      <c r="ZR24">
        <v>9</v>
      </c>
      <c r="ZS24">
        <v>9</v>
      </c>
      <c r="ZT24">
        <v>9</v>
      </c>
      <c r="ZU24">
        <v>0</v>
      </c>
      <c r="ZV24">
        <v>9</v>
      </c>
      <c r="ZW24">
        <v>9</v>
      </c>
      <c r="ZX24">
        <v>0</v>
      </c>
      <c r="ZY24">
        <v>9</v>
      </c>
      <c r="ZZ24">
        <v>0</v>
      </c>
      <c r="AAA24">
        <v>9</v>
      </c>
      <c r="AAB24">
        <v>9</v>
      </c>
      <c r="AAC24">
        <v>0</v>
      </c>
      <c r="AAD24">
        <v>0</v>
      </c>
      <c r="AAE24">
        <v>9</v>
      </c>
      <c r="AAF24">
        <v>9</v>
      </c>
      <c r="AAG24">
        <v>9</v>
      </c>
      <c r="AAH24">
        <v>0</v>
      </c>
      <c r="AAI24">
        <v>9</v>
      </c>
      <c r="AAJ24">
        <v>9</v>
      </c>
      <c r="AAK24">
        <v>0</v>
      </c>
      <c r="AAL24">
        <v>9</v>
      </c>
      <c r="AAM24">
        <v>0</v>
      </c>
      <c r="AAN24">
        <v>0</v>
      </c>
      <c r="AAO24">
        <v>9</v>
      </c>
      <c r="AAP24">
        <v>9</v>
      </c>
      <c r="AAQ24">
        <v>9</v>
      </c>
      <c r="AAR24">
        <v>0</v>
      </c>
      <c r="AAS24">
        <v>9</v>
      </c>
      <c r="AAT24">
        <v>9</v>
      </c>
      <c r="AAU24">
        <v>0</v>
      </c>
      <c r="AAV24">
        <v>9</v>
      </c>
      <c r="AAW24">
        <v>0</v>
      </c>
      <c r="AAX24">
        <v>9</v>
      </c>
      <c r="AAY24">
        <v>9</v>
      </c>
      <c r="AAZ24">
        <v>9</v>
      </c>
      <c r="ABA24">
        <v>9</v>
      </c>
      <c r="ABB24">
        <v>0</v>
      </c>
      <c r="ABC24">
        <v>9</v>
      </c>
      <c r="ABD24">
        <v>0</v>
      </c>
      <c r="ABE24">
        <v>0</v>
      </c>
      <c r="ABF24">
        <v>0</v>
      </c>
      <c r="ABG24">
        <v>0</v>
      </c>
      <c r="ABH24">
        <v>0</v>
      </c>
      <c r="ABI24">
        <v>0</v>
      </c>
      <c r="ABJ24">
        <v>1</v>
      </c>
      <c r="ABK24">
        <v>1</v>
      </c>
      <c r="ABL24">
        <v>9</v>
      </c>
      <c r="ABM24">
        <v>9</v>
      </c>
      <c r="ABN24">
        <v>9</v>
      </c>
      <c r="ABO24">
        <v>9</v>
      </c>
      <c r="ABP24">
        <v>9</v>
      </c>
      <c r="ABQ24">
        <v>0</v>
      </c>
      <c r="ABR24">
        <v>9</v>
      </c>
      <c r="ABS24">
        <v>9</v>
      </c>
      <c r="ABT24">
        <v>9</v>
      </c>
      <c r="ABU24">
        <v>9</v>
      </c>
      <c r="ABV24">
        <v>9</v>
      </c>
      <c r="ABW24">
        <v>9</v>
      </c>
      <c r="ABX24">
        <v>9</v>
      </c>
      <c r="ABY24">
        <v>0</v>
      </c>
      <c r="ABZ24">
        <v>9</v>
      </c>
      <c r="ACA24">
        <v>9</v>
      </c>
      <c r="ACB24">
        <v>9</v>
      </c>
      <c r="ACC24">
        <v>9</v>
      </c>
      <c r="ACD24">
        <v>9</v>
      </c>
      <c r="ACE24">
        <v>9</v>
      </c>
      <c r="ACF24">
        <v>9</v>
      </c>
      <c r="ACG24">
        <v>9</v>
      </c>
      <c r="ACH24">
        <v>9</v>
      </c>
      <c r="ACI24">
        <v>0</v>
      </c>
      <c r="ACJ24">
        <v>0</v>
      </c>
      <c r="ACK24">
        <v>9</v>
      </c>
      <c r="ACL24">
        <v>9</v>
      </c>
      <c r="ACM24">
        <v>9</v>
      </c>
      <c r="ACN24">
        <v>0</v>
      </c>
      <c r="ACO24">
        <v>0</v>
      </c>
      <c r="ACP24">
        <v>0</v>
      </c>
      <c r="ACQ24">
        <v>0</v>
      </c>
      <c r="ACR24">
        <v>0</v>
      </c>
      <c r="ACS24">
        <v>0</v>
      </c>
      <c r="ACT24">
        <v>0</v>
      </c>
      <c r="ACU24">
        <v>0</v>
      </c>
      <c r="ACV24">
        <v>0</v>
      </c>
      <c r="ACW24">
        <v>0</v>
      </c>
      <c r="ACX24">
        <v>0</v>
      </c>
      <c r="ACY24">
        <v>0</v>
      </c>
      <c r="ACZ24">
        <v>0</v>
      </c>
      <c r="ADA24">
        <v>9</v>
      </c>
      <c r="ADB24">
        <v>0</v>
      </c>
      <c r="ADC24">
        <v>9</v>
      </c>
      <c r="ADD24">
        <v>0</v>
      </c>
      <c r="ADE24">
        <v>9</v>
      </c>
      <c r="ADF24">
        <v>9</v>
      </c>
      <c r="ADG24">
        <v>9</v>
      </c>
      <c r="ADH24">
        <v>9</v>
      </c>
      <c r="ADI24">
        <v>9</v>
      </c>
      <c r="ADJ24">
        <v>0</v>
      </c>
      <c r="ADK24">
        <v>0</v>
      </c>
      <c r="ADL24">
        <v>0</v>
      </c>
      <c r="ADM24">
        <v>0</v>
      </c>
      <c r="ADN24">
        <v>9</v>
      </c>
      <c r="ADO24">
        <v>0</v>
      </c>
      <c r="ADP24">
        <v>0</v>
      </c>
      <c r="ADQ24">
        <v>0</v>
      </c>
      <c r="ADR24">
        <v>0</v>
      </c>
      <c r="ADS24">
        <v>0</v>
      </c>
      <c r="ADT24">
        <v>0</v>
      </c>
      <c r="ADU24">
        <v>0</v>
      </c>
      <c r="ADV24">
        <v>0</v>
      </c>
      <c r="ADW24">
        <v>0</v>
      </c>
      <c r="ADX24">
        <v>9</v>
      </c>
      <c r="ADY24">
        <v>0</v>
      </c>
      <c r="ADZ24">
        <v>0</v>
      </c>
      <c r="AEA24">
        <v>9</v>
      </c>
      <c r="AEB24">
        <v>0</v>
      </c>
      <c r="AEC24">
        <v>0</v>
      </c>
      <c r="AED24">
        <v>0</v>
      </c>
      <c r="AEE24">
        <v>9</v>
      </c>
      <c r="AEF24">
        <v>0</v>
      </c>
      <c r="AEG24">
        <v>0</v>
      </c>
      <c r="AEH24">
        <v>0</v>
      </c>
      <c r="AEI24">
        <v>0</v>
      </c>
      <c r="AEJ24">
        <v>0</v>
      </c>
      <c r="AEK24">
        <v>0</v>
      </c>
      <c r="AEL24">
        <v>0</v>
      </c>
      <c r="AEM24">
        <v>0</v>
      </c>
      <c r="AEN24">
        <v>0</v>
      </c>
      <c r="AEO24">
        <v>0</v>
      </c>
      <c r="AEP24">
        <v>0</v>
      </c>
      <c r="AEQ24">
        <v>0</v>
      </c>
      <c r="AER24">
        <v>0</v>
      </c>
      <c r="AES24">
        <v>0</v>
      </c>
      <c r="AET24">
        <v>0</v>
      </c>
      <c r="AEU24">
        <v>0</v>
      </c>
      <c r="AEV24">
        <v>0</v>
      </c>
      <c r="AEW24">
        <v>0</v>
      </c>
      <c r="AEX24">
        <v>9</v>
      </c>
      <c r="AEY24">
        <v>9</v>
      </c>
      <c r="AEZ24">
        <v>9</v>
      </c>
      <c r="AFA24">
        <v>0</v>
      </c>
      <c r="AFB24">
        <v>9</v>
      </c>
      <c r="AFC24">
        <v>0</v>
      </c>
      <c r="AFD24">
        <v>0</v>
      </c>
      <c r="AFE24">
        <v>0</v>
      </c>
      <c r="AFF24">
        <v>0</v>
      </c>
      <c r="AFG24">
        <v>0</v>
      </c>
      <c r="AFH24">
        <v>0</v>
      </c>
      <c r="AFI24">
        <v>0</v>
      </c>
      <c r="AFJ24">
        <v>0</v>
      </c>
      <c r="AFK24">
        <v>0</v>
      </c>
      <c r="AFL24">
        <v>0</v>
      </c>
      <c r="AFM24">
        <v>0</v>
      </c>
      <c r="AFN24">
        <v>0</v>
      </c>
      <c r="AFO24">
        <v>0</v>
      </c>
      <c r="AFP24">
        <v>0</v>
      </c>
      <c r="AFQ24">
        <v>0</v>
      </c>
      <c r="AFR24">
        <v>0</v>
      </c>
      <c r="AFS24">
        <v>203.07268651999999</v>
      </c>
      <c r="AFT24">
        <v>203.07268651999999</v>
      </c>
      <c r="AFU24">
        <v>203.07268651999999</v>
      </c>
      <c r="AFV24">
        <v>203.07268651999999</v>
      </c>
      <c r="AFW24">
        <v>203.07268651999999</v>
      </c>
      <c r="AFX24">
        <v>203.07268651999999</v>
      </c>
      <c r="AFY24">
        <v>203.07268651999999</v>
      </c>
      <c r="AFZ24">
        <v>203.07268651999999</v>
      </c>
      <c r="AGA24">
        <v>203.07268651999999</v>
      </c>
      <c r="AGB24">
        <v>203.07268651999999</v>
      </c>
      <c r="AGC24">
        <v>203.07268651999999</v>
      </c>
      <c r="AGD24">
        <v>203.07268651999999</v>
      </c>
      <c r="AGE24">
        <v>203.07268651999999</v>
      </c>
      <c r="AGF24">
        <v>203.07268651999999</v>
      </c>
      <c r="AGG24">
        <v>203.07268651999999</v>
      </c>
      <c r="AGH24">
        <v>203.07268651999999</v>
      </c>
      <c r="AGI24">
        <v>203.07268651999999</v>
      </c>
      <c r="AGJ24">
        <v>203.07268651999999</v>
      </c>
      <c r="AGK24">
        <v>203.07268651999999</v>
      </c>
      <c r="AGL24">
        <v>203.07268651999999</v>
      </c>
      <c r="AGM24">
        <v>203.07268651999999</v>
      </c>
      <c r="AGN24">
        <v>203.07268651999999</v>
      </c>
      <c r="AGO24">
        <v>203.07268651999999</v>
      </c>
      <c r="AGP24">
        <v>203.07268651999999</v>
      </c>
      <c r="AGQ24">
        <v>203.07268651999999</v>
      </c>
      <c r="AGR24">
        <v>203.07268651999999</v>
      </c>
      <c r="AGS24">
        <v>203.07268651999999</v>
      </c>
      <c r="AGT24">
        <v>203.07268651999999</v>
      </c>
      <c r="AGU24">
        <v>203.07268651999999</v>
      </c>
      <c r="AGV24">
        <v>203.07268651999999</v>
      </c>
      <c r="AGW24">
        <v>203.07268651999999</v>
      </c>
      <c r="AGX24">
        <v>203.07268651999999</v>
      </c>
      <c r="AGY24">
        <v>203.07268651999999</v>
      </c>
      <c r="AGZ24">
        <v>203.07268651999999</v>
      </c>
      <c r="AHA24">
        <v>203.07268651999999</v>
      </c>
      <c r="AHB24">
        <v>203.07268651999999</v>
      </c>
      <c r="AHC24">
        <v>203.07268651999999</v>
      </c>
      <c r="AHD24">
        <v>203.07268651999999</v>
      </c>
      <c r="AHE24">
        <v>203.07268651999999</v>
      </c>
      <c r="AHF24">
        <v>203.07268651999999</v>
      </c>
      <c r="AHG24">
        <v>203.07268651999999</v>
      </c>
      <c r="AHH24">
        <v>203.07268651999999</v>
      </c>
      <c r="AHI24">
        <v>203.07268651999999</v>
      </c>
      <c r="AHJ24">
        <v>203.07268651999999</v>
      </c>
      <c r="AHK24">
        <v>203.07268651999999</v>
      </c>
      <c r="AHL24">
        <v>203.07268651999999</v>
      </c>
      <c r="AHM24">
        <v>203.07268651999999</v>
      </c>
      <c r="AHN24">
        <v>203.07268651999999</v>
      </c>
      <c r="AHO24">
        <v>203.07268651999999</v>
      </c>
      <c r="AHP24">
        <v>203.07268651999999</v>
      </c>
      <c r="AHQ24">
        <v>203.07268651999999</v>
      </c>
      <c r="AHR24">
        <v>203.07268651999999</v>
      </c>
      <c r="AHS24">
        <v>203.07268651999999</v>
      </c>
      <c r="AHT24">
        <v>203.07268651999999</v>
      </c>
      <c r="AHU24">
        <v>203.07268651999999</v>
      </c>
      <c r="AHV24">
        <v>203.07268651999999</v>
      </c>
      <c r="AHW24">
        <v>203.07268651999999</v>
      </c>
      <c r="AHX24">
        <v>203.07268651999999</v>
      </c>
      <c r="AHY24">
        <v>203.07268651999999</v>
      </c>
      <c r="AHZ24">
        <v>203.07268651999999</v>
      </c>
      <c r="AIA24">
        <v>203.07268651999999</v>
      </c>
      <c r="AIB24">
        <v>203.07268651999999</v>
      </c>
      <c r="AIC24">
        <v>203.07268651999999</v>
      </c>
      <c r="AID24">
        <v>203.07268651999999</v>
      </c>
      <c r="AIE24">
        <v>203.07268651999999</v>
      </c>
      <c r="AIF24">
        <v>203.07268651999999</v>
      </c>
      <c r="AIG24">
        <v>203.07268651999999</v>
      </c>
      <c r="AIH24">
        <v>203.07268651999999</v>
      </c>
      <c r="AII24">
        <v>203.32083741</v>
      </c>
      <c r="AIJ24">
        <v>205.67321290000001</v>
      </c>
      <c r="AIK24">
        <v>204.67959651000001</v>
      </c>
      <c r="AIL24">
        <v>203.35501970000001</v>
      </c>
      <c r="AIM24">
        <v>202.90840001999999</v>
      </c>
      <c r="AIN24">
        <v>208.1136071</v>
      </c>
      <c r="AIO24">
        <v>200.92156528000001</v>
      </c>
      <c r="AIP24">
        <v>203.97865744000001</v>
      </c>
      <c r="AIQ24">
        <v>202.14082987</v>
      </c>
      <c r="AIR24">
        <v>201.45488419</v>
      </c>
      <c r="AIS24">
        <v>203.34724704000001</v>
      </c>
      <c r="AIT24">
        <v>203.25638721000001</v>
      </c>
      <c r="AIU24">
        <v>202.43052521000001</v>
      </c>
      <c r="AIV24">
        <v>203.07268651999999</v>
      </c>
      <c r="AIW24">
        <v>203.07268651999999</v>
      </c>
      <c r="AIX24">
        <v>203.07268651999999</v>
      </c>
      <c r="AIY24">
        <v>203.07268651999999</v>
      </c>
      <c r="AIZ24">
        <v>203.07268651999999</v>
      </c>
      <c r="AJA24">
        <v>203.07268651999999</v>
      </c>
      <c r="AJB24">
        <v>202.25158830000001</v>
      </c>
      <c r="AJC24">
        <v>203.03243036999999</v>
      </c>
      <c r="AJD24">
        <v>203.07268651999999</v>
      </c>
      <c r="AJE24">
        <v>203.07268651999999</v>
      </c>
      <c r="AJF24">
        <v>204.12608714000001</v>
      </c>
      <c r="AJG24">
        <v>204.71608051999999</v>
      </c>
      <c r="AJH24">
        <v>407.38276137999998</v>
      </c>
      <c r="AJI24">
        <v>203.07268651999999</v>
      </c>
      <c r="AJJ24">
        <v>203.07268651999999</v>
      </c>
      <c r="AJK24">
        <v>203.07268651999999</v>
      </c>
      <c r="AJL24">
        <v>203.07268651999999</v>
      </c>
      <c r="AJM24">
        <v>203.07268651999999</v>
      </c>
      <c r="AJN24">
        <v>203.07268651999999</v>
      </c>
      <c r="AJO24">
        <v>203.07268651999999</v>
      </c>
      <c r="AJP24">
        <v>202.81152005000001</v>
      </c>
      <c r="AJQ24">
        <v>203.07268651999999</v>
      </c>
      <c r="AJR24">
        <v>203.07268651999999</v>
      </c>
      <c r="AJS24">
        <v>203.07268651999999</v>
      </c>
      <c r="AJT24">
        <v>204.93476233000001</v>
      </c>
      <c r="AJU24">
        <v>203.07268651999999</v>
      </c>
      <c r="AJV24">
        <v>203.07268651999999</v>
      </c>
      <c r="AJW24">
        <v>206.20902715</v>
      </c>
      <c r="AJX24">
        <v>203.07268651999999</v>
      </c>
      <c r="AJY24">
        <v>203.07268651999999</v>
      </c>
      <c r="AJZ24">
        <v>203.64873116000001</v>
      </c>
      <c r="AKA24">
        <v>203.07268651999999</v>
      </c>
      <c r="AKB24">
        <v>203.07268651999999</v>
      </c>
      <c r="AKC24">
        <v>203.07268651999999</v>
      </c>
      <c r="AKD24">
        <v>203.07268651999999</v>
      </c>
      <c r="AKE24">
        <v>203.07268651999999</v>
      </c>
      <c r="AKF24">
        <v>203.07268651999999</v>
      </c>
      <c r="AKG24">
        <v>203.07268651999999</v>
      </c>
      <c r="AKH24">
        <v>203.07268651999999</v>
      </c>
      <c r="AKI24">
        <v>203.07268651999999</v>
      </c>
      <c r="AKJ24">
        <v>203.07268651999999</v>
      </c>
      <c r="AKK24">
        <v>203.07268651999999</v>
      </c>
      <c r="AKL24">
        <v>203.07268651999999</v>
      </c>
      <c r="AKM24">
        <v>203.07268651999999</v>
      </c>
      <c r="AKN24">
        <v>203.07268651999999</v>
      </c>
      <c r="AKO24">
        <v>203.07268651999999</v>
      </c>
      <c r="AKP24">
        <v>203.07268651999999</v>
      </c>
      <c r="AKQ24">
        <v>203.07268651999999</v>
      </c>
      <c r="AKR24">
        <v>203.07268651999999</v>
      </c>
      <c r="AKS24">
        <v>203.07268651999999</v>
      </c>
      <c r="AKT24">
        <v>203.07268651999999</v>
      </c>
      <c r="AKU24">
        <v>203.07268651999999</v>
      </c>
      <c r="AKV24">
        <v>203.07268651999999</v>
      </c>
      <c r="AKW24">
        <v>203.07268651999999</v>
      </c>
      <c r="AKX24">
        <v>203.07268651999999</v>
      </c>
      <c r="AKY24">
        <v>203.07268651999999</v>
      </c>
      <c r="AKZ24">
        <v>203.07268651999999</v>
      </c>
      <c r="ALA24">
        <v>203.07268651999999</v>
      </c>
      <c r="ALB24">
        <v>203.07268651999999</v>
      </c>
      <c r="ALC24">
        <v>203.07268651999999</v>
      </c>
      <c r="ALD24">
        <v>203.07268651999999</v>
      </c>
      <c r="ALE24">
        <v>203.07268651999999</v>
      </c>
      <c r="ALF24">
        <v>203.07268651999999</v>
      </c>
      <c r="ALG24">
        <v>203.07268651999999</v>
      </c>
      <c r="ALH24">
        <v>203.07268651999999</v>
      </c>
      <c r="ALI24">
        <v>203.07268651999999</v>
      </c>
      <c r="ALJ24">
        <v>203.07268651999999</v>
      </c>
      <c r="ALK24">
        <v>203.07268651999999</v>
      </c>
      <c r="ALL24">
        <v>203.07268651999999</v>
      </c>
      <c r="ALM24">
        <v>203.07268651999999</v>
      </c>
      <c r="ALN24">
        <v>203.07268651999999</v>
      </c>
      <c r="ALO24">
        <v>203.07268651999999</v>
      </c>
      <c r="ALP24">
        <v>203.07268651999999</v>
      </c>
      <c r="ALQ24">
        <v>203.07268651999999</v>
      </c>
      <c r="ALR24">
        <v>203.07268651999999</v>
      </c>
      <c r="ALS24">
        <v>203.07268651999999</v>
      </c>
      <c r="ALT24">
        <v>203.07268651999999</v>
      </c>
      <c r="ALU24">
        <v>203.07268651999999</v>
      </c>
      <c r="ALV24">
        <v>203.07268651999999</v>
      </c>
      <c r="ALW24">
        <v>203.07268651999999</v>
      </c>
      <c r="ALX24">
        <v>203.07268651999999</v>
      </c>
      <c r="ALY24">
        <v>203.07268651999999</v>
      </c>
      <c r="ALZ24">
        <v>203.07268651999999</v>
      </c>
      <c r="AMA24">
        <v>203.07268651999999</v>
      </c>
      <c r="AMB24">
        <v>203.07268651999999</v>
      </c>
      <c r="AMC24">
        <v>203.07268651999999</v>
      </c>
      <c r="AMD24">
        <v>203.07268651999999</v>
      </c>
      <c r="AME24">
        <v>203.07268651999999</v>
      </c>
      <c r="AMF24">
        <v>203.07268651999999</v>
      </c>
      <c r="AMG24">
        <v>203.07268651999999</v>
      </c>
      <c r="AMH24">
        <v>203.07268651999999</v>
      </c>
      <c r="AMI24">
        <v>203.07268651999999</v>
      </c>
      <c r="AMJ24">
        <v>203.07268651999999</v>
      </c>
      <c r="AMK24">
        <v>203.07268651999999</v>
      </c>
      <c r="AML24">
        <v>203.07268651999999</v>
      </c>
      <c r="AMM24">
        <v>203.07268651999999</v>
      </c>
      <c r="AMN24">
        <v>203.07268651999999</v>
      </c>
      <c r="AMO24">
        <v>203.07268651999999</v>
      </c>
      <c r="AMP24">
        <v>203.07268651999999</v>
      </c>
      <c r="AMQ24">
        <v>203.07268651999999</v>
      </c>
      <c r="AMR24">
        <v>203.07268651999999</v>
      </c>
      <c r="AMS24">
        <v>203.07268651999999</v>
      </c>
      <c r="AMT24">
        <v>203.07268651999999</v>
      </c>
      <c r="AMU24">
        <v>203.07268651999999</v>
      </c>
      <c r="AMV24">
        <v>203.07268651999999</v>
      </c>
      <c r="AMW24">
        <v>203.07268651999999</v>
      </c>
      <c r="AMX24">
        <v>203.07268651999999</v>
      </c>
      <c r="AMY24">
        <v>203.07268651999999</v>
      </c>
      <c r="AMZ24">
        <v>203.07268651999999</v>
      </c>
      <c r="ANA24">
        <v>203.07268651999999</v>
      </c>
      <c r="ANB24">
        <v>203.07268651999999</v>
      </c>
      <c r="ANC24">
        <v>203.07268651999999</v>
      </c>
      <c r="AND24">
        <v>203.07268651999999</v>
      </c>
      <c r="ANE24">
        <v>203.07268651999999</v>
      </c>
      <c r="ANF24">
        <v>203.07268651999999</v>
      </c>
      <c r="ANG24">
        <v>203.07268651999999</v>
      </c>
      <c r="ANH24">
        <v>203.07268651999999</v>
      </c>
      <c r="ANI24">
        <v>1470</v>
      </c>
      <c r="ANJ24">
        <v>751</v>
      </c>
      <c r="ANK24">
        <v>1</v>
      </c>
      <c r="ANL24">
        <v>84866771</v>
      </c>
      <c r="ANM24">
        <v>1055962</v>
      </c>
      <c r="ANN24">
        <v>4991810</v>
      </c>
      <c r="ANO24">
        <v>17032056</v>
      </c>
      <c r="ANP24">
        <v>565865</v>
      </c>
      <c r="ANQ24">
        <v>578846</v>
      </c>
      <c r="ANR24">
        <v>59331715</v>
      </c>
      <c r="ANS24">
        <v>329028</v>
      </c>
      <c r="ANW24">
        <v>1</v>
      </c>
      <c r="ANX24">
        <v>1</v>
      </c>
      <c r="ANY24">
        <v>2</v>
      </c>
      <c r="ANZ24">
        <v>2</v>
      </c>
      <c r="AOA24">
        <v>2</v>
      </c>
      <c r="AOB24">
        <v>1</v>
      </c>
      <c r="AOC24">
        <v>2</v>
      </c>
      <c r="AOD24">
        <v>2</v>
      </c>
      <c r="AOE24">
        <v>8503</v>
      </c>
      <c r="AOF24">
        <v>8503000</v>
      </c>
      <c r="AOG24">
        <v>161069</v>
      </c>
      <c r="AOH24">
        <v>2</v>
      </c>
      <c r="AOI24">
        <v>3</v>
      </c>
      <c r="AOJ24">
        <v>0</v>
      </c>
      <c r="AOK24">
        <v>0</v>
      </c>
      <c r="AOL24">
        <v>0</v>
      </c>
      <c r="AOM24">
        <v>3</v>
      </c>
      <c r="AON24">
        <v>9</v>
      </c>
      <c r="AOO24">
        <v>9</v>
      </c>
      <c r="AOP24">
        <v>2</v>
      </c>
      <c r="AOQ24">
        <v>3</v>
      </c>
      <c r="AOR24">
        <v>8051595</v>
      </c>
      <c r="AOS24">
        <v>627296</v>
      </c>
      <c r="AOT24">
        <v>2098066</v>
      </c>
      <c r="AOU24">
        <v>451405</v>
      </c>
      <c r="AOV24">
        <v>3813002</v>
      </c>
      <c r="AOW24">
        <v>0</v>
      </c>
      <c r="AOX24">
        <v>5004156</v>
      </c>
      <c r="AOY24">
        <v>147028</v>
      </c>
      <c r="AOZ24">
        <v>741612</v>
      </c>
      <c r="APA24">
        <v>63932611</v>
      </c>
      <c r="APB24">
        <v>0</v>
      </c>
      <c r="APC24">
        <v>627296</v>
      </c>
      <c r="APD24">
        <v>2098066</v>
      </c>
      <c r="APE24">
        <v>0</v>
      </c>
      <c r="APF24">
        <v>3813002</v>
      </c>
      <c r="APG24">
        <v>0</v>
      </c>
      <c r="APH24">
        <v>5004156</v>
      </c>
      <c r="API24">
        <v>147028</v>
      </c>
      <c r="APJ24">
        <v>741612</v>
      </c>
      <c r="APK24">
        <v>4600896</v>
      </c>
      <c r="APL24">
        <v>0</v>
      </c>
      <c r="APM24">
        <v>0</v>
      </c>
      <c r="APN24">
        <v>0</v>
      </c>
      <c r="APO24">
        <v>0</v>
      </c>
      <c r="APP24">
        <v>59331715</v>
      </c>
      <c r="APV24">
        <v>8051595</v>
      </c>
      <c r="APW24">
        <v>0</v>
      </c>
      <c r="APX24">
        <v>451405</v>
      </c>
      <c r="APY24">
        <v>0</v>
      </c>
      <c r="APZ24">
        <v>0</v>
      </c>
      <c r="AQA24">
        <v>3</v>
      </c>
    </row>
    <row r="25" spans="1:1119" x14ac:dyDescent="0.25">
      <c r="A25">
        <v>4508</v>
      </c>
      <c r="B25">
        <v>1</v>
      </c>
      <c r="C25">
        <v>1</v>
      </c>
      <c r="D25">
        <v>4</v>
      </c>
      <c r="E25">
        <v>1</v>
      </c>
      <c r="F25">
        <v>1500000</v>
      </c>
      <c r="G25">
        <v>10</v>
      </c>
      <c r="H25">
        <v>6</v>
      </c>
      <c r="I25">
        <v>6</v>
      </c>
      <c r="J25">
        <v>1</v>
      </c>
      <c r="K25">
        <v>1</v>
      </c>
      <c r="L25">
        <v>2</v>
      </c>
      <c r="M25">
        <v>6</v>
      </c>
      <c r="N25">
        <v>1</v>
      </c>
      <c r="P25">
        <v>995</v>
      </c>
      <c r="Q25">
        <v>6</v>
      </c>
      <c r="R25">
        <v>15</v>
      </c>
      <c r="S25">
        <v>2</v>
      </c>
      <c r="T25">
        <v>1</v>
      </c>
      <c r="U25">
        <v>14</v>
      </c>
      <c r="V25">
        <v>2</v>
      </c>
      <c r="X25">
        <v>2008</v>
      </c>
      <c r="Y25">
        <v>10</v>
      </c>
      <c r="AQ25">
        <v>1</v>
      </c>
      <c r="AX25">
        <v>8</v>
      </c>
      <c r="BL25">
        <v>2</v>
      </c>
      <c r="BV25">
        <v>2</v>
      </c>
      <c r="BX25">
        <v>1</v>
      </c>
      <c r="BY25">
        <v>8</v>
      </c>
      <c r="BZ25">
        <v>4</v>
      </c>
      <c r="CA25">
        <v>2</v>
      </c>
      <c r="CB25">
        <v>1</v>
      </c>
      <c r="CC25">
        <v>1</v>
      </c>
      <c r="CG25">
        <v>12</v>
      </c>
      <c r="CJ25">
        <v>1</v>
      </c>
      <c r="CK25">
        <v>1</v>
      </c>
      <c r="CL25">
        <v>1</v>
      </c>
      <c r="CM25">
        <v>168</v>
      </c>
      <c r="CN25">
        <v>7</v>
      </c>
      <c r="CO25">
        <v>2000</v>
      </c>
      <c r="CP25">
        <v>10</v>
      </c>
      <c r="CQ25">
        <v>1</v>
      </c>
      <c r="CR25">
        <v>1</v>
      </c>
      <c r="CS25">
        <v>1</v>
      </c>
      <c r="CT25">
        <v>1</v>
      </c>
      <c r="CU25">
        <v>2</v>
      </c>
      <c r="CV25">
        <v>2</v>
      </c>
      <c r="CW25">
        <v>1</v>
      </c>
      <c r="CX25">
        <v>1</v>
      </c>
      <c r="CZ25">
        <v>1</v>
      </c>
      <c r="DA25">
        <v>1</v>
      </c>
      <c r="DB25">
        <v>1</v>
      </c>
      <c r="DC25">
        <v>2</v>
      </c>
      <c r="DD25">
        <v>2</v>
      </c>
      <c r="DE25">
        <v>2</v>
      </c>
      <c r="DF25">
        <v>2</v>
      </c>
      <c r="DG25">
        <v>2</v>
      </c>
      <c r="DH25">
        <v>2</v>
      </c>
      <c r="DI25">
        <v>2</v>
      </c>
      <c r="DJ25">
        <v>2</v>
      </c>
      <c r="DK25">
        <v>2</v>
      </c>
      <c r="DL25">
        <v>2</v>
      </c>
      <c r="DM25">
        <v>1</v>
      </c>
      <c r="DN25">
        <v>2</v>
      </c>
      <c r="DV25">
        <v>1</v>
      </c>
      <c r="DW25">
        <v>2</v>
      </c>
      <c r="DX25">
        <v>2</v>
      </c>
      <c r="EF25">
        <v>100</v>
      </c>
      <c r="EH25">
        <v>2</v>
      </c>
      <c r="EI25">
        <v>2</v>
      </c>
      <c r="EJ25">
        <v>1</v>
      </c>
      <c r="EK25">
        <v>2</v>
      </c>
      <c r="EL25">
        <v>2</v>
      </c>
      <c r="EM25">
        <v>1</v>
      </c>
      <c r="EN25">
        <v>2</v>
      </c>
      <c r="EQ25">
        <v>70</v>
      </c>
      <c r="ET25">
        <v>30</v>
      </c>
      <c r="EV25">
        <v>3</v>
      </c>
      <c r="FD25">
        <v>1</v>
      </c>
      <c r="FE25">
        <v>1</v>
      </c>
      <c r="FF25">
        <v>2</v>
      </c>
      <c r="FG25">
        <v>2</v>
      </c>
      <c r="FH25">
        <v>1</v>
      </c>
      <c r="FI25">
        <v>2</v>
      </c>
      <c r="FJ25">
        <v>1</v>
      </c>
      <c r="GB25">
        <v>2</v>
      </c>
      <c r="GC25">
        <v>1</v>
      </c>
      <c r="GD25">
        <v>2</v>
      </c>
      <c r="GE25">
        <v>1</v>
      </c>
      <c r="GF25">
        <v>2</v>
      </c>
      <c r="GG25">
        <v>1</v>
      </c>
      <c r="GH25">
        <v>2</v>
      </c>
      <c r="GL25">
        <v>2</v>
      </c>
      <c r="GM25">
        <v>1</v>
      </c>
      <c r="GN25">
        <v>2</v>
      </c>
      <c r="GO25">
        <v>2</v>
      </c>
      <c r="GP25">
        <v>2</v>
      </c>
      <c r="GQ25">
        <v>2</v>
      </c>
      <c r="GR25">
        <v>1</v>
      </c>
      <c r="GS25">
        <v>2</v>
      </c>
      <c r="GT25">
        <v>2</v>
      </c>
      <c r="GZ25">
        <v>70</v>
      </c>
      <c r="HA25">
        <v>2</v>
      </c>
      <c r="HB25">
        <v>2</v>
      </c>
      <c r="HC25">
        <v>1</v>
      </c>
      <c r="HD25">
        <v>2</v>
      </c>
      <c r="HE25">
        <v>2</v>
      </c>
      <c r="HF25">
        <v>2</v>
      </c>
      <c r="HG25">
        <v>2</v>
      </c>
      <c r="HH25">
        <v>2</v>
      </c>
      <c r="HK25">
        <v>100</v>
      </c>
      <c r="HQ25">
        <v>3</v>
      </c>
      <c r="HT25">
        <v>2</v>
      </c>
      <c r="HU25">
        <v>1</v>
      </c>
      <c r="HV25">
        <v>2</v>
      </c>
      <c r="HX25">
        <v>1</v>
      </c>
      <c r="HY25">
        <v>1</v>
      </c>
      <c r="HZ25">
        <v>2</v>
      </c>
      <c r="IA25">
        <v>2</v>
      </c>
      <c r="IB25">
        <v>2</v>
      </c>
      <c r="IC25">
        <v>2</v>
      </c>
      <c r="ID25">
        <v>2</v>
      </c>
      <c r="IU25">
        <v>2</v>
      </c>
      <c r="IV25">
        <v>1</v>
      </c>
      <c r="IW25">
        <v>2</v>
      </c>
      <c r="IX25">
        <v>2</v>
      </c>
      <c r="IY25">
        <v>2</v>
      </c>
      <c r="IZ25">
        <v>2</v>
      </c>
      <c r="JA25">
        <v>1</v>
      </c>
      <c r="JB25">
        <v>1</v>
      </c>
      <c r="JC25">
        <v>1</v>
      </c>
      <c r="JD25">
        <v>1</v>
      </c>
      <c r="JE25">
        <v>1</v>
      </c>
      <c r="JF25">
        <v>2</v>
      </c>
      <c r="JH25">
        <v>1</v>
      </c>
      <c r="JI25">
        <v>1</v>
      </c>
      <c r="JJ25">
        <v>1</v>
      </c>
      <c r="JK25">
        <v>2</v>
      </c>
      <c r="JS25">
        <v>3</v>
      </c>
      <c r="JV25">
        <v>2</v>
      </c>
      <c r="JW25">
        <v>2</v>
      </c>
      <c r="JX25">
        <v>2</v>
      </c>
      <c r="KF25">
        <v>2</v>
      </c>
      <c r="KG25">
        <v>2</v>
      </c>
      <c r="KH25">
        <v>2</v>
      </c>
      <c r="KP25">
        <v>2</v>
      </c>
      <c r="KQ25">
        <v>1</v>
      </c>
      <c r="KW25">
        <v>2</v>
      </c>
      <c r="KX25">
        <v>2</v>
      </c>
      <c r="KY25">
        <v>2</v>
      </c>
      <c r="KZ25">
        <v>2</v>
      </c>
      <c r="LA25">
        <v>1</v>
      </c>
      <c r="LB25">
        <v>1</v>
      </c>
      <c r="LE25">
        <v>2</v>
      </c>
      <c r="LF25">
        <v>2</v>
      </c>
      <c r="LO25">
        <v>2</v>
      </c>
      <c r="LP25">
        <v>1</v>
      </c>
      <c r="LQ25">
        <v>2</v>
      </c>
      <c r="LR25">
        <v>2</v>
      </c>
      <c r="LT25">
        <v>2</v>
      </c>
      <c r="MA25">
        <v>1</v>
      </c>
      <c r="MB25">
        <v>2</v>
      </c>
      <c r="MJ25">
        <v>2</v>
      </c>
      <c r="MT25">
        <v>1</v>
      </c>
      <c r="MU25">
        <v>1</v>
      </c>
      <c r="MY25">
        <v>1</v>
      </c>
      <c r="MZ25">
        <v>1</v>
      </c>
      <c r="NA25">
        <v>1</v>
      </c>
      <c r="NB25">
        <v>1</v>
      </c>
      <c r="NC25">
        <v>1</v>
      </c>
      <c r="ND25">
        <v>1</v>
      </c>
      <c r="NE25">
        <v>1</v>
      </c>
      <c r="NF25">
        <v>1</v>
      </c>
      <c r="NG25">
        <v>1</v>
      </c>
      <c r="NH25">
        <v>2</v>
      </c>
      <c r="NI25">
        <v>30</v>
      </c>
      <c r="NJ25">
        <v>20</v>
      </c>
      <c r="NK25">
        <v>9</v>
      </c>
      <c r="NL25">
        <v>3</v>
      </c>
      <c r="NM25">
        <v>15</v>
      </c>
      <c r="NN25">
        <v>2</v>
      </c>
      <c r="NO25">
        <v>10</v>
      </c>
      <c r="NU25">
        <v>1</v>
      </c>
      <c r="NV25">
        <v>1000</v>
      </c>
      <c r="NW25">
        <v>9</v>
      </c>
      <c r="NX25">
        <v>1</v>
      </c>
      <c r="NY25">
        <v>4</v>
      </c>
      <c r="NZ25">
        <v>2</v>
      </c>
      <c r="OA25">
        <v>1420</v>
      </c>
      <c r="OB25">
        <v>9</v>
      </c>
      <c r="OC25">
        <v>150</v>
      </c>
      <c r="OD25">
        <v>2</v>
      </c>
      <c r="OE25">
        <v>1</v>
      </c>
      <c r="OF25">
        <v>15</v>
      </c>
      <c r="OG25">
        <v>3</v>
      </c>
      <c r="OH25">
        <v>1</v>
      </c>
      <c r="OI25">
        <v>2</v>
      </c>
      <c r="OJ25">
        <v>2</v>
      </c>
      <c r="OK25">
        <v>2</v>
      </c>
      <c r="OM25">
        <v>1</v>
      </c>
      <c r="ON25">
        <v>15</v>
      </c>
      <c r="OO25">
        <v>1</v>
      </c>
      <c r="OP25">
        <v>2</v>
      </c>
      <c r="OQ25">
        <v>1</v>
      </c>
      <c r="OR25">
        <v>25</v>
      </c>
      <c r="OS25">
        <v>1</v>
      </c>
      <c r="OT25">
        <v>90</v>
      </c>
      <c r="OU25">
        <v>4</v>
      </c>
      <c r="OV25">
        <v>1</v>
      </c>
      <c r="OW25">
        <v>60</v>
      </c>
      <c r="OX25">
        <v>3</v>
      </c>
      <c r="OY25">
        <v>1</v>
      </c>
      <c r="OZ25">
        <v>1</v>
      </c>
      <c r="PA25">
        <v>1</v>
      </c>
      <c r="PB25">
        <v>2</v>
      </c>
      <c r="PC25">
        <v>2</v>
      </c>
      <c r="PD25">
        <v>1</v>
      </c>
      <c r="PE25">
        <v>1</v>
      </c>
      <c r="PF25">
        <v>2</v>
      </c>
      <c r="PG25">
        <v>90</v>
      </c>
      <c r="PH25">
        <v>5</v>
      </c>
      <c r="PK25">
        <v>1</v>
      </c>
      <c r="PL25">
        <v>5</v>
      </c>
      <c r="PN25">
        <v>2</v>
      </c>
      <c r="PO25">
        <v>1</v>
      </c>
      <c r="PP25">
        <v>1</v>
      </c>
      <c r="PQ25">
        <v>2</v>
      </c>
      <c r="PR25">
        <v>1</v>
      </c>
      <c r="PS25">
        <v>2</v>
      </c>
      <c r="PT25">
        <v>2</v>
      </c>
      <c r="PU25">
        <v>2</v>
      </c>
      <c r="PV25">
        <v>1</v>
      </c>
      <c r="PW25">
        <v>1</v>
      </c>
      <c r="PX25">
        <v>2</v>
      </c>
      <c r="PY25">
        <v>1</v>
      </c>
      <c r="PZ25">
        <v>1</v>
      </c>
      <c r="QA25">
        <v>2</v>
      </c>
      <c r="QB25">
        <v>2</v>
      </c>
      <c r="QC25">
        <v>90</v>
      </c>
      <c r="QD25">
        <v>0</v>
      </c>
      <c r="QE25">
        <v>0</v>
      </c>
      <c r="QF25">
        <v>0</v>
      </c>
      <c r="QG25">
        <v>0</v>
      </c>
      <c r="QH25">
        <v>0</v>
      </c>
      <c r="QI25">
        <v>0</v>
      </c>
      <c r="QJ25">
        <v>0</v>
      </c>
      <c r="QK25">
        <v>0</v>
      </c>
      <c r="QL25">
        <v>0</v>
      </c>
      <c r="QM25">
        <v>9</v>
      </c>
      <c r="QN25">
        <v>0</v>
      </c>
      <c r="QO25">
        <v>0</v>
      </c>
      <c r="QP25">
        <v>0</v>
      </c>
      <c r="QQ25">
        <v>0</v>
      </c>
      <c r="QR25">
        <v>0</v>
      </c>
      <c r="QS25">
        <v>0</v>
      </c>
      <c r="QT25">
        <v>0</v>
      </c>
      <c r="QU25">
        <v>9</v>
      </c>
      <c r="QV25">
        <v>0</v>
      </c>
      <c r="QW25">
        <v>0</v>
      </c>
      <c r="QX25">
        <v>9</v>
      </c>
      <c r="QY25">
        <v>9</v>
      </c>
      <c r="QZ25">
        <v>9</v>
      </c>
      <c r="RA25">
        <v>9</v>
      </c>
      <c r="RB25">
        <v>9</v>
      </c>
      <c r="RC25">
        <v>9</v>
      </c>
      <c r="RD25">
        <v>9</v>
      </c>
      <c r="RE25">
        <v>9</v>
      </c>
      <c r="RF25">
        <v>9</v>
      </c>
      <c r="RG25">
        <v>9</v>
      </c>
      <c r="RH25">
        <v>9</v>
      </c>
      <c r="RI25">
        <v>9</v>
      </c>
      <c r="RJ25">
        <v>9</v>
      </c>
      <c r="RK25">
        <v>9</v>
      </c>
      <c r="RL25">
        <v>9</v>
      </c>
      <c r="RM25">
        <v>9</v>
      </c>
      <c r="RN25">
        <v>9</v>
      </c>
      <c r="RO25">
        <v>9</v>
      </c>
      <c r="RP25">
        <v>9</v>
      </c>
      <c r="RQ25">
        <v>9</v>
      </c>
      <c r="RR25">
        <v>9</v>
      </c>
      <c r="RS25">
        <v>9</v>
      </c>
      <c r="RT25">
        <v>9</v>
      </c>
      <c r="RU25">
        <v>9</v>
      </c>
      <c r="RV25">
        <v>9</v>
      </c>
      <c r="RW25">
        <v>9</v>
      </c>
      <c r="RX25">
        <v>9</v>
      </c>
      <c r="RY25">
        <v>0</v>
      </c>
      <c r="RZ25">
        <v>9</v>
      </c>
      <c r="SA25">
        <v>9</v>
      </c>
      <c r="SB25">
        <v>9</v>
      </c>
      <c r="SC25">
        <v>9</v>
      </c>
      <c r="SD25">
        <v>9</v>
      </c>
      <c r="SE25">
        <v>9</v>
      </c>
      <c r="SF25">
        <v>9</v>
      </c>
      <c r="SG25">
        <v>9</v>
      </c>
      <c r="SH25">
        <v>0</v>
      </c>
      <c r="SI25">
        <v>9</v>
      </c>
      <c r="SJ25">
        <v>0</v>
      </c>
      <c r="SK25">
        <v>0</v>
      </c>
      <c r="SL25">
        <v>0</v>
      </c>
      <c r="SM25">
        <v>0</v>
      </c>
      <c r="SN25">
        <v>0</v>
      </c>
      <c r="SO25">
        <v>0</v>
      </c>
      <c r="SP25">
        <v>9</v>
      </c>
      <c r="SQ25">
        <v>9</v>
      </c>
      <c r="SR25">
        <v>9</v>
      </c>
      <c r="SS25">
        <v>0</v>
      </c>
      <c r="ST25">
        <v>9</v>
      </c>
      <c r="SU25">
        <v>9</v>
      </c>
      <c r="SV25">
        <v>0</v>
      </c>
      <c r="SW25">
        <v>0</v>
      </c>
      <c r="SX25">
        <v>0</v>
      </c>
      <c r="SY25">
        <v>0</v>
      </c>
      <c r="SZ25">
        <v>0</v>
      </c>
      <c r="TA25">
        <v>0</v>
      </c>
      <c r="TB25">
        <v>0</v>
      </c>
      <c r="TC25">
        <v>0</v>
      </c>
      <c r="TD25">
        <v>0</v>
      </c>
      <c r="TE25">
        <v>0</v>
      </c>
      <c r="TF25">
        <v>0</v>
      </c>
      <c r="TG25">
        <v>0</v>
      </c>
      <c r="TH25">
        <v>0</v>
      </c>
      <c r="TI25">
        <v>0</v>
      </c>
      <c r="TJ25">
        <v>0</v>
      </c>
      <c r="TK25">
        <v>0</v>
      </c>
      <c r="TL25">
        <v>0</v>
      </c>
      <c r="TM25">
        <v>0</v>
      </c>
      <c r="TN25">
        <v>0</v>
      </c>
      <c r="TO25">
        <v>0</v>
      </c>
      <c r="TP25">
        <v>0</v>
      </c>
      <c r="TQ25">
        <v>0</v>
      </c>
      <c r="TR25">
        <v>0</v>
      </c>
      <c r="TS25">
        <v>0</v>
      </c>
      <c r="TT25">
        <v>0</v>
      </c>
      <c r="TU25">
        <v>0</v>
      </c>
      <c r="TV25">
        <v>0</v>
      </c>
      <c r="TW25">
        <v>0</v>
      </c>
      <c r="TX25">
        <v>0</v>
      </c>
      <c r="TY25">
        <v>9</v>
      </c>
      <c r="TZ25">
        <v>9</v>
      </c>
      <c r="UA25">
        <v>9</v>
      </c>
      <c r="UB25">
        <v>9</v>
      </c>
      <c r="UC25">
        <v>9</v>
      </c>
      <c r="UD25">
        <v>9</v>
      </c>
      <c r="UE25">
        <v>9</v>
      </c>
      <c r="UF25">
        <v>0</v>
      </c>
      <c r="UG25">
        <v>0</v>
      </c>
      <c r="UH25">
        <v>0</v>
      </c>
      <c r="UI25">
        <v>9</v>
      </c>
      <c r="UJ25">
        <v>9</v>
      </c>
      <c r="UK25">
        <v>9</v>
      </c>
      <c r="UL25">
        <v>9</v>
      </c>
      <c r="UM25">
        <v>9</v>
      </c>
      <c r="UN25">
        <v>9</v>
      </c>
      <c r="UO25">
        <v>9</v>
      </c>
      <c r="UP25">
        <v>0</v>
      </c>
      <c r="UQ25">
        <v>9</v>
      </c>
      <c r="UR25">
        <v>0</v>
      </c>
      <c r="US25">
        <v>0</v>
      </c>
      <c r="UT25">
        <v>0</v>
      </c>
      <c r="UU25">
        <v>0</v>
      </c>
      <c r="UV25">
        <v>0</v>
      </c>
      <c r="UW25">
        <v>0</v>
      </c>
      <c r="UX25">
        <v>0</v>
      </c>
      <c r="UY25">
        <v>9</v>
      </c>
      <c r="UZ25">
        <v>9</v>
      </c>
      <c r="VA25">
        <v>0</v>
      </c>
      <c r="VB25">
        <v>9</v>
      </c>
      <c r="VC25">
        <v>9</v>
      </c>
      <c r="VD25">
        <v>0</v>
      </c>
      <c r="VE25">
        <v>9</v>
      </c>
      <c r="VF25">
        <v>0</v>
      </c>
      <c r="VG25">
        <v>9</v>
      </c>
      <c r="VH25">
        <v>9</v>
      </c>
      <c r="VI25">
        <v>9</v>
      </c>
      <c r="VJ25">
        <v>9</v>
      </c>
      <c r="VK25">
        <v>9</v>
      </c>
      <c r="VL25">
        <v>9</v>
      </c>
      <c r="VM25">
        <v>9</v>
      </c>
      <c r="VN25">
        <v>0</v>
      </c>
      <c r="VO25">
        <v>0</v>
      </c>
      <c r="VP25">
        <v>0</v>
      </c>
      <c r="VQ25">
        <v>0</v>
      </c>
      <c r="VR25">
        <v>0</v>
      </c>
      <c r="VS25">
        <v>0</v>
      </c>
      <c r="VT25">
        <v>0</v>
      </c>
      <c r="VU25">
        <v>9</v>
      </c>
      <c r="VV25">
        <v>9</v>
      </c>
      <c r="VW25">
        <v>9</v>
      </c>
      <c r="VX25">
        <v>9</v>
      </c>
      <c r="VY25">
        <v>9</v>
      </c>
      <c r="VZ25">
        <v>9</v>
      </c>
      <c r="WA25">
        <v>9</v>
      </c>
      <c r="WB25">
        <v>9</v>
      </c>
      <c r="WC25">
        <v>9</v>
      </c>
      <c r="WD25">
        <v>9</v>
      </c>
      <c r="WE25">
        <v>9</v>
      </c>
      <c r="WF25">
        <v>9</v>
      </c>
      <c r="WG25">
        <v>9</v>
      </c>
      <c r="WH25">
        <v>9</v>
      </c>
      <c r="WI25">
        <v>9</v>
      </c>
      <c r="WJ25">
        <v>9</v>
      </c>
      <c r="WK25">
        <v>9</v>
      </c>
      <c r="WL25">
        <v>0</v>
      </c>
      <c r="WM25">
        <v>0</v>
      </c>
      <c r="WN25">
        <v>0</v>
      </c>
      <c r="WO25">
        <v>0</v>
      </c>
      <c r="WP25">
        <v>0</v>
      </c>
      <c r="WQ25">
        <v>0</v>
      </c>
      <c r="WR25">
        <v>0</v>
      </c>
      <c r="WS25">
        <v>0</v>
      </c>
      <c r="WT25">
        <v>0</v>
      </c>
      <c r="WU25">
        <v>0</v>
      </c>
      <c r="WV25">
        <v>0</v>
      </c>
      <c r="WW25">
        <v>0</v>
      </c>
      <c r="WX25">
        <v>0</v>
      </c>
      <c r="WY25">
        <v>0</v>
      </c>
      <c r="WZ25">
        <v>0</v>
      </c>
      <c r="XA25">
        <v>0</v>
      </c>
      <c r="XB25">
        <v>9</v>
      </c>
      <c r="XC25">
        <v>9</v>
      </c>
      <c r="XD25">
        <v>9</v>
      </c>
      <c r="XE25">
        <v>9</v>
      </c>
      <c r="XF25">
        <v>9</v>
      </c>
      <c r="XG25">
        <v>0</v>
      </c>
      <c r="XH25">
        <v>0</v>
      </c>
      <c r="XI25">
        <v>0</v>
      </c>
      <c r="XJ25">
        <v>0</v>
      </c>
      <c r="XK25">
        <v>0</v>
      </c>
      <c r="XL25">
        <v>0</v>
      </c>
      <c r="XM25">
        <v>0</v>
      </c>
      <c r="XN25">
        <v>0</v>
      </c>
      <c r="XO25">
        <v>0</v>
      </c>
      <c r="XP25">
        <v>9</v>
      </c>
      <c r="XQ25">
        <v>9</v>
      </c>
      <c r="XR25">
        <v>0</v>
      </c>
      <c r="XS25">
        <v>9</v>
      </c>
      <c r="XT25">
        <v>9</v>
      </c>
      <c r="XU25">
        <v>9</v>
      </c>
      <c r="XV25">
        <v>9</v>
      </c>
      <c r="XW25">
        <v>9</v>
      </c>
      <c r="XX25">
        <v>0</v>
      </c>
      <c r="XY25">
        <v>9</v>
      </c>
      <c r="XZ25">
        <v>9</v>
      </c>
      <c r="YA25">
        <v>0</v>
      </c>
      <c r="YB25">
        <v>0</v>
      </c>
      <c r="YC25">
        <v>0</v>
      </c>
      <c r="YD25">
        <v>9</v>
      </c>
      <c r="YE25">
        <v>0</v>
      </c>
      <c r="YF25">
        <v>0</v>
      </c>
      <c r="YG25">
        <v>0</v>
      </c>
      <c r="YH25">
        <v>0</v>
      </c>
      <c r="YI25">
        <v>0</v>
      </c>
      <c r="YJ25">
        <v>0</v>
      </c>
      <c r="YK25">
        <v>0</v>
      </c>
      <c r="YL25">
        <v>9</v>
      </c>
      <c r="YM25">
        <v>9</v>
      </c>
      <c r="YN25">
        <v>9</v>
      </c>
      <c r="YO25">
        <v>9</v>
      </c>
      <c r="YP25">
        <v>9</v>
      </c>
      <c r="YQ25">
        <v>9</v>
      </c>
      <c r="YR25">
        <v>9</v>
      </c>
      <c r="YS25">
        <v>9</v>
      </c>
      <c r="YT25">
        <v>9</v>
      </c>
      <c r="YU25">
        <v>9</v>
      </c>
      <c r="YV25">
        <v>9</v>
      </c>
      <c r="YW25">
        <v>9</v>
      </c>
      <c r="YX25">
        <v>9</v>
      </c>
      <c r="YY25">
        <v>9</v>
      </c>
      <c r="YZ25">
        <v>9</v>
      </c>
      <c r="ZA25">
        <v>9</v>
      </c>
      <c r="ZB25">
        <v>0</v>
      </c>
      <c r="ZC25">
        <v>0</v>
      </c>
      <c r="ZD25">
        <v>0</v>
      </c>
      <c r="ZE25">
        <v>0</v>
      </c>
      <c r="ZF25">
        <v>0</v>
      </c>
      <c r="ZG25">
        <v>0</v>
      </c>
      <c r="ZH25">
        <v>0</v>
      </c>
      <c r="ZI25">
        <v>0</v>
      </c>
      <c r="ZJ25">
        <v>0</v>
      </c>
      <c r="ZK25">
        <v>0</v>
      </c>
      <c r="ZL25">
        <v>0</v>
      </c>
      <c r="ZM25">
        <v>0</v>
      </c>
      <c r="ZN25">
        <v>9</v>
      </c>
      <c r="ZO25">
        <v>0</v>
      </c>
      <c r="ZP25">
        <v>0</v>
      </c>
      <c r="ZQ25">
        <v>0</v>
      </c>
      <c r="ZR25">
        <v>0</v>
      </c>
      <c r="ZS25">
        <v>9</v>
      </c>
      <c r="ZT25">
        <v>9</v>
      </c>
      <c r="ZU25">
        <v>9</v>
      </c>
      <c r="ZV25">
        <v>9</v>
      </c>
      <c r="ZW25">
        <v>9</v>
      </c>
      <c r="ZX25">
        <v>9</v>
      </c>
      <c r="ZY25">
        <v>9</v>
      </c>
      <c r="ZZ25">
        <v>0</v>
      </c>
      <c r="AAA25">
        <v>9</v>
      </c>
      <c r="AAB25">
        <v>9</v>
      </c>
      <c r="AAC25">
        <v>0</v>
      </c>
      <c r="AAD25">
        <v>0</v>
      </c>
      <c r="AAE25">
        <v>0</v>
      </c>
      <c r="AAF25">
        <v>9</v>
      </c>
      <c r="AAG25">
        <v>9</v>
      </c>
      <c r="AAH25">
        <v>9</v>
      </c>
      <c r="AAI25">
        <v>9</v>
      </c>
      <c r="AAJ25">
        <v>9</v>
      </c>
      <c r="AAK25">
        <v>9</v>
      </c>
      <c r="AAL25">
        <v>9</v>
      </c>
      <c r="AAM25">
        <v>0</v>
      </c>
      <c r="AAN25">
        <v>0</v>
      </c>
      <c r="AAO25">
        <v>0</v>
      </c>
      <c r="AAP25">
        <v>9</v>
      </c>
      <c r="AAQ25">
        <v>9</v>
      </c>
      <c r="AAR25">
        <v>9</v>
      </c>
      <c r="AAS25">
        <v>9</v>
      </c>
      <c r="AAT25">
        <v>9</v>
      </c>
      <c r="AAU25">
        <v>9</v>
      </c>
      <c r="AAV25">
        <v>9</v>
      </c>
      <c r="AAW25">
        <v>0</v>
      </c>
      <c r="AAX25">
        <v>0</v>
      </c>
      <c r="AAY25">
        <v>9</v>
      </c>
      <c r="AAZ25">
        <v>9</v>
      </c>
      <c r="ABA25">
        <v>9</v>
      </c>
      <c r="ABB25">
        <v>9</v>
      </c>
      <c r="ABC25">
        <v>9</v>
      </c>
      <c r="ABD25">
        <v>0</v>
      </c>
      <c r="ABE25">
        <v>0</v>
      </c>
      <c r="ABF25">
        <v>0</v>
      </c>
      <c r="ABG25">
        <v>0</v>
      </c>
      <c r="ABH25">
        <v>0</v>
      </c>
      <c r="ABI25">
        <v>0</v>
      </c>
      <c r="ABJ25">
        <v>9</v>
      </c>
      <c r="ABK25">
        <v>9</v>
      </c>
      <c r="ABL25">
        <v>9</v>
      </c>
      <c r="ABM25">
        <v>9</v>
      </c>
      <c r="ABN25">
        <v>9</v>
      </c>
      <c r="ABO25">
        <v>9</v>
      </c>
      <c r="ABP25">
        <v>9</v>
      </c>
      <c r="ABQ25">
        <v>0</v>
      </c>
      <c r="ABR25">
        <v>9</v>
      </c>
      <c r="ABS25">
        <v>9</v>
      </c>
      <c r="ABT25">
        <v>9</v>
      </c>
      <c r="ABU25">
        <v>9</v>
      </c>
      <c r="ABV25">
        <v>9</v>
      </c>
      <c r="ABW25">
        <v>9</v>
      </c>
      <c r="ABX25">
        <v>9</v>
      </c>
      <c r="ABY25">
        <v>0</v>
      </c>
      <c r="ABZ25">
        <v>9</v>
      </c>
      <c r="ACA25">
        <v>9</v>
      </c>
      <c r="ACB25">
        <v>9</v>
      </c>
      <c r="ACC25">
        <v>9</v>
      </c>
      <c r="ACD25">
        <v>9</v>
      </c>
      <c r="ACE25">
        <v>9</v>
      </c>
      <c r="ACF25">
        <v>9</v>
      </c>
      <c r="ACG25">
        <v>9</v>
      </c>
      <c r="ACH25">
        <v>9</v>
      </c>
      <c r="ACI25">
        <v>0</v>
      </c>
      <c r="ACJ25">
        <v>0</v>
      </c>
      <c r="ACK25">
        <v>9</v>
      </c>
      <c r="ACL25">
        <v>9</v>
      </c>
      <c r="ACM25">
        <v>9</v>
      </c>
      <c r="ACN25">
        <v>0</v>
      </c>
      <c r="ACO25">
        <v>0</v>
      </c>
      <c r="ACP25">
        <v>0</v>
      </c>
      <c r="ACQ25">
        <v>0</v>
      </c>
      <c r="ACR25">
        <v>0</v>
      </c>
      <c r="ACS25">
        <v>0</v>
      </c>
      <c r="ACT25">
        <v>0</v>
      </c>
      <c r="ACU25">
        <v>0</v>
      </c>
      <c r="ACV25">
        <v>0</v>
      </c>
      <c r="ACW25">
        <v>0</v>
      </c>
      <c r="ACX25">
        <v>0</v>
      </c>
      <c r="ACY25">
        <v>1</v>
      </c>
      <c r="ACZ25">
        <v>1</v>
      </c>
      <c r="ADA25">
        <v>0</v>
      </c>
      <c r="ADB25">
        <v>1</v>
      </c>
      <c r="ADC25">
        <v>0</v>
      </c>
      <c r="ADD25">
        <v>1</v>
      </c>
      <c r="ADE25">
        <v>9</v>
      </c>
      <c r="ADF25">
        <v>9</v>
      </c>
      <c r="ADG25">
        <v>9</v>
      </c>
      <c r="ADH25">
        <v>9</v>
      </c>
      <c r="ADI25">
        <v>9</v>
      </c>
      <c r="ADJ25">
        <v>0</v>
      </c>
      <c r="ADK25">
        <v>1</v>
      </c>
      <c r="ADL25">
        <v>0</v>
      </c>
      <c r="ADM25">
        <v>0</v>
      </c>
      <c r="ADN25">
        <v>0</v>
      </c>
      <c r="ADO25">
        <v>0</v>
      </c>
      <c r="ADP25">
        <v>1</v>
      </c>
      <c r="ADQ25">
        <v>0</v>
      </c>
      <c r="ADR25">
        <v>1</v>
      </c>
      <c r="ADS25">
        <v>1</v>
      </c>
      <c r="ADT25">
        <v>1</v>
      </c>
      <c r="ADU25">
        <v>1</v>
      </c>
      <c r="ADV25">
        <v>1</v>
      </c>
      <c r="ADW25">
        <v>0</v>
      </c>
      <c r="ADX25">
        <v>1</v>
      </c>
      <c r="ADY25">
        <v>1</v>
      </c>
      <c r="ADZ25">
        <v>1</v>
      </c>
      <c r="AEA25">
        <v>9</v>
      </c>
      <c r="AEB25">
        <v>0</v>
      </c>
      <c r="AEC25">
        <v>1</v>
      </c>
      <c r="AED25">
        <v>0</v>
      </c>
      <c r="AEE25">
        <v>0</v>
      </c>
      <c r="AEF25">
        <v>0</v>
      </c>
      <c r="AEG25">
        <v>0</v>
      </c>
      <c r="AEH25">
        <v>0</v>
      </c>
      <c r="AEI25">
        <v>0</v>
      </c>
      <c r="AEJ25">
        <v>0</v>
      </c>
      <c r="AEK25">
        <v>0</v>
      </c>
      <c r="AEL25">
        <v>0</v>
      </c>
      <c r="AEM25">
        <v>0</v>
      </c>
      <c r="AEN25">
        <v>0</v>
      </c>
      <c r="AEO25">
        <v>0</v>
      </c>
      <c r="AEP25">
        <v>0</v>
      </c>
      <c r="AEQ25">
        <v>0</v>
      </c>
      <c r="AER25">
        <v>0</v>
      </c>
      <c r="AES25">
        <v>0</v>
      </c>
      <c r="AET25">
        <v>0</v>
      </c>
      <c r="AEU25">
        <v>0</v>
      </c>
      <c r="AEV25">
        <v>0</v>
      </c>
      <c r="AEW25">
        <v>0</v>
      </c>
      <c r="AEX25">
        <v>9</v>
      </c>
      <c r="AEY25">
        <v>9</v>
      </c>
      <c r="AEZ25">
        <v>0</v>
      </c>
      <c r="AFA25">
        <v>0</v>
      </c>
      <c r="AFB25">
        <v>9</v>
      </c>
      <c r="AFC25">
        <v>0</v>
      </c>
      <c r="AFD25">
        <v>0</v>
      </c>
      <c r="AFE25">
        <v>0</v>
      </c>
      <c r="AFF25">
        <v>0</v>
      </c>
      <c r="AFG25">
        <v>0</v>
      </c>
      <c r="AFH25">
        <v>0</v>
      </c>
      <c r="AFI25">
        <v>0</v>
      </c>
      <c r="AFJ25">
        <v>0</v>
      </c>
      <c r="AFK25">
        <v>0</v>
      </c>
      <c r="AFL25">
        <v>0</v>
      </c>
      <c r="AFM25">
        <v>0</v>
      </c>
      <c r="AFN25">
        <v>0</v>
      </c>
      <c r="AFO25">
        <v>0</v>
      </c>
      <c r="AFP25">
        <v>0</v>
      </c>
      <c r="AFQ25">
        <v>0</v>
      </c>
      <c r="AFR25">
        <v>1</v>
      </c>
      <c r="AFS25">
        <v>8.1701673146000005</v>
      </c>
      <c r="AFT25">
        <v>8.1718104788999995</v>
      </c>
      <c r="AFU25">
        <v>8.1688733676999998</v>
      </c>
      <c r="AFV25">
        <v>8.1468727019999996</v>
      </c>
      <c r="AFW25">
        <v>8.1730331774000007</v>
      </c>
      <c r="AFX25">
        <v>8.1725925793999998</v>
      </c>
      <c r="AFY25">
        <v>8.16148965</v>
      </c>
      <c r="AFZ25">
        <v>8.1504332493000007</v>
      </c>
      <c r="AGA25">
        <v>8.1650892146</v>
      </c>
      <c r="AGB25">
        <v>8.1667437855999996</v>
      </c>
      <c r="AGC25">
        <v>8.1924356674999999</v>
      </c>
      <c r="AGD25">
        <v>8.1741946163999994</v>
      </c>
      <c r="AGE25">
        <v>8.1890609651999995</v>
      </c>
      <c r="AGF25">
        <v>8.1798711488000002</v>
      </c>
      <c r="AGG25">
        <v>8.1624589313999998</v>
      </c>
      <c r="AGH25">
        <v>8.1745052112999996</v>
      </c>
      <c r="AGI25">
        <v>8.1455752023999999</v>
      </c>
      <c r="AGJ25">
        <v>8.1402879381000002</v>
      </c>
      <c r="AGK25">
        <v>8.1786080397000003</v>
      </c>
      <c r="AGL25">
        <v>8.1665677441</v>
      </c>
      <c r="AGM25">
        <v>8.1651182940999991</v>
      </c>
      <c r="AGN25">
        <v>8.1918402347000008</v>
      </c>
      <c r="AGO25">
        <v>8.1679717622000005</v>
      </c>
      <c r="AGP25">
        <v>7.6079796828999999</v>
      </c>
      <c r="AGQ25">
        <v>8.4807378378999996</v>
      </c>
      <c r="AGR25">
        <v>8.1611917872999999</v>
      </c>
      <c r="AGS25">
        <v>8.1834595502000003</v>
      </c>
      <c r="AGT25">
        <v>8.1646684884000003</v>
      </c>
      <c r="AGU25">
        <v>8.1712305446000002</v>
      </c>
      <c r="AGV25">
        <v>8.1693478656000007</v>
      </c>
      <c r="AGW25">
        <v>8.1783043340999999</v>
      </c>
      <c r="AGX25">
        <v>8.2148702358999994</v>
      </c>
      <c r="AGY25">
        <v>8.1124707605000008</v>
      </c>
      <c r="AGZ25">
        <v>8.1654096235000004</v>
      </c>
      <c r="AHA25">
        <v>8.1850303823000008</v>
      </c>
      <c r="AHB25">
        <v>8.1744409245000007</v>
      </c>
      <c r="AHC25">
        <v>8.1758592737000004</v>
      </c>
      <c r="AHD25">
        <v>8.1679205333000002</v>
      </c>
      <c r="AHE25">
        <v>8.1854899577999998</v>
      </c>
      <c r="AHF25">
        <v>8.1879437895000002</v>
      </c>
      <c r="AHG25">
        <v>8.1945853483000004</v>
      </c>
      <c r="AHH25">
        <v>8.1660638181999996</v>
      </c>
      <c r="AHI25">
        <v>8.1387606647999995</v>
      </c>
      <c r="AHJ25">
        <v>8.1935472344000004</v>
      </c>
      <c r="AHK25">
        <v>8.1506206911000003</v>
      </c>
      <c r="AHL25">
        <v>8.1398283648999996</v>
      </c>
      <c r="AHM25">
        <v>8.1870608957000002</v>
      </c>
      <c r="AHN25">
        <v>8.1906230696000009</v>
      </c>
      <c r="AHO25">
        <v>8.1815924656999997</v>
      </c>
      <c r="AHP25">
        <v>8.1340118018999998</v>
      </c>
      <c r="AHQ25">
        <v>8.1423731227000005</v>
      </c>
      <c r="AHR25">
        <v>8.1860590827999999</v>
      </c>
      <c r="AHS25">
        <v>8.1574664082999995</v>
      </c>
      <c r="AHT25">
        <v>8.1392114509999995</v>
      </c>
      <c r="AHU25">
        <v>8.1469323847999995</v>
      </c>
      <c r="AHV25">
        <v>8.1863522634999999</v>
      </c>
      <c r="AHW25">
        <v>8.1775055459000008</v>
      </c>
      <c r="AHX25">
        <v>8.1354360172</v>
      </c>
      <c r="AHY25">
        <v>8.1770297955999993</v>
      </c>
      <c r="AHZ25">
        <v>8.1611780606999993</v>
      </c>
      <c r="AIA25">
        <v>8.1758866779999995</v>
      </c>
      <c r="AIB25">
        <v>8.1562971238999999</v>
      </c>
      <c r="AIC25">
        <v>8.1521213454999994</v>
      </c>
      <c r="AID25">
        <v>8.1775442336000008</v>
      </c>
      <c r="AIE25">
        <v>8.1690305964000007</v>
      </c>
      <c r="AIF25">
        <v>8.1809574981999997</v>
      </c>
      <c r="AIG25">
        <v>8.1658330271999997</v>
      </c>
      <c r="AIH25">
        <v>8.1647460146000004</v>
      </c>
      <c r="AII25">
        <v>8.1956699537999995</v>
      </c>
      <c r="AIJ25">
        <v>8.1714524341000008</v>
      </c>
      <c r="AIK25">
        <v>8.1765544577</v>
      </c>
      <c r="AIL25">
        <v>8.1804901781999995</v>
      </c>
      <c r="AIM25">
        <v>8.1350310030999999</v>
      </c>
      <c r="AIN25">
        <v>8.1574835150999991</v>
      </c>
      <c r="AIO25">
        <v>8.2093570164000003</v>
      </c>
      <c r="AIP25">
        <v>8.1699355253999997</v>
      </c>
      <c r="AIQ25">
        <v>8.1852351673000001</v>
      </c>
      <c r="AIR25">
        <v>8.1684537641000006</v>
      </c>
      <c r="AIS25">
        <v>8.1921027961000004</v>
      </c>
      <c r="AIT25">
        <v>8.1701673146000005</v>
      </c>
      <c r="AIU25">
        <v>8.1701673146000005</v>
      </c>
      <c r="AIV25">
        <v>8.1691431289000001</v>
      </c>
      <c r="AIW25">
        <v>8.1719174392999996</v>
      </c>
      <c r="AIX25">
        <v>8.1701673146000005</v>
      </c>
      <c r="AIY25">
        <v>8.1735897500999997</v>
      </c>
      <c r="AIZ25">
        <v>8.1710025479000006</v>
      </c>
      <c r="AJA25">
        <v>8.1701673146000005</v>
      </c>
      <c r="AJB25">
        <v>8.1701673146000005</v>
      </c>
      <c r="AJC25">
        <v>8.1706599269000009</v>
      </c>
      <c r="AJD25">
        <v>8.1701673146000005</v>
      </c>
      <c r="AJE25">
        <v>8.1701673146000005</v>
      </c>
      <c r="AJF25">
        <v>8.1701673146000005</v>
      </c>
      <c r="AJG25">
        <v>8.1701673146000005</v>
      </c>
      <c r="AJH25">
        <v>8.1701673146000005</v>
      </c>
      <c r="AJI25">
        <v>8.1707553209999997</v>
      </c>
      <c r="AJJ25">
        <v>8.1842383396000002</v>
      </c>
      <c r="AJK25">
        <v>8.1715879290999993</v>
      </c>
      <c r="AJL25">
        <v>8.1705229860999999</v>
      </c>
      <c r="AJM25">
        <v>8.1754949726999993</v>
      </c>
      <c r="AJN25">
        <v>8.1708064940000007</v>
      </c>
      <c r="AJO25">
        <v>8.1702512874999993</v>
      </c>
      <c r="AJP25">
        <v>8.1701673146000005</v>
      </c>
      <c r="AJQ25">
        <v>8.1701673146000005</v>
      </c>
      <c r="AJR25">
        <v>8.1727573416000006</v>
      </c>
      <c r="AJS25">
        <v>8.1703181236999995</v>
      </c>
      <c r="AJT25">
        <v>8.1701673146000005</v>
      </c>
      <c r="AJU25">
        <v>8.1726788680000002</v>
      </c>
      <c r="AJV25">
        <v>8.1701673146000005</v>
      </c>
      <c r="AJW25">
        <v>8.1701673146000005</v>
      </c>
      <c r="AJX25">
        <v>8.1705502420999991</v>
      </c>
      <c r="AJY25">
        <v>8.1722186925999996</v>
      </c>
      <c r="AJZ25">
        <v>8.1701673146000005</v>
      </c>
      <c r="AKA25">
        <v>8.1701673146000005</v>
      </c>
      <c r="AKB25">
        <v>8.1702544652999993</v>
      </c>
      <c r="AKC25">
        <v>8.1699879278999994</v>
      </c>
      <c r="AKD25">
        <v>8.1698914512999998</v>
      </c>
      <c r="AKE25">
        <v>8.1877194281999994</v>
      </c>
      <c r="AKF25">
        <v>8.1687552243999999</v>
      </c>
      <c r="AKG25">
        <v>8.1701462077000002</v>
      </c>
      <c r="AKH25">
        <v>8.1673012667999991</v>
      </c>
      <c r="AKI25">
        <v>8.1628687933999995</v>
      </c>
      <c r="AKJ25">
        <v>8.1696774976000004</v>
      </c>
      <c r="AKK25">
        <v>8.1978489789999998</v>
      </c>
      <c r="AKL25">
        <v>8.1701673146000005</v>
      </c>
      <c r="AKM25">
        <v>8.1615714838999995</v>
      </c>
      <c r="AKN25">
        <v>8.1552622824000007</v>
      </c>
      <c r="AKO25">
        <v>8.2103857560000009</v>
      </c>
      <c r="AKP25">
        <v>8.1920383818999998</v>
      </c>
      <c r="AKQ25">
        <v>8.1628327517999999</v>
      </c>
      <c r="AKR25">
        <v>8.1705141756999993</v>
      </c>
      <c r="AKS25">
        <v>8.2122789464999997</v>
      </c>
      <c r="AKT25">
        <v>8.1606569657999994</v>
      </c>
      <c r="AKU25">
        <v>8.1470688670999998</v>
      </c>
      <c r="AKV25">
        <v>8.1836247458999996</v>
      </c>
      <c r="AKW25">
        <v>8.1458584045000002</v>
      </c>
      <c r="AKX25">
        <v>8.1592124618999993</v>
      </c>
      <c r="AKY25">
        <v>16.418275279</v>
      </c>
      <c r="AKZ25">
        <v>8.1687237505999999</v>
      </c>
      <c r="ALA25">
        <v>8.1626504988999997</v>
      </c>
      <c r="ALB25">
        <v>8.1668323540000003</v>
      </c>
      <c r="ALC25">
        <v>8.1324425736000006</v>
      </c>
      <c r="ALD25">
        <v>8.1701132525000002</v>
      </c>
      <c r="ALE25">
        <v>8.1416941808000001</v>
      </c>
      <c r="ALF25">
        <v>8.1648603521999998</v>
      </c>
      <c r="ALG25">
        <v>8.1701747240000007</v>
      </c>
      <c r="ALH25">
        <v>8.1701706420000004</v>
      </c>
      <c r="ALI25">
        <v>8.1674326840999996</v>
      </c>
      <c r="ALJ25">
        <v>8.1701806173999998</v>
      </c>
      <c r="ALK25">
        <v>8.1701734203999994</v>
      </c>
      <c r="ALL25">
        <v>8.1715318782999997</v>
      </c>
      <c r="ALM25">
        <v>8.1742688006000002</v>
      </c>
      <c r="ALN25">
        <v>8.1701673146000005</v>
      </c>
      <c r="ALO25">
        <v>8.1660890971000004</v>
      </c>
      <c r="ALP25">
        <v>8.1667495248000002</v>
      </c>
      <c r="ALQ25">
        <v>8.1701591680999996</v>
      </c>
      <c r="ALR25">
        <v>8.1701591680999996</v>
      </c>
      <c r="ALS25">
        <v>8.1701673146000005</v>
      </c>
      <c r="ALT25">
        <v>8.1702170828000007</v>
      </c>
      <c r="ALU25">
        <v>8.1634881219000004</v>
      </c>
      <c r="ALV25">
        <v>8.1702170828000007</v>
      </c>
      <c r="ALW25">
        <v>8.1703133796999996</v>
      </c>
      <c r="ALX25">
        <v>8.1701977929999998</v>
      </c>
      <c r="ALY25">
        <v>8.1591897393000004</v>
      </c>
      <c r="ALZ25">
        <v>8.1732565246999993</v>
      </c>
      <c r="AMA25">
        <v>8.1683425008999997</v>
      </c>
      <c r="AMB25">
        <v>8.1594728219999997</v>
      </c>
      <c r="AMC25">
        <v>8.1687692933000005</v>
      </c>
      <c r="AMD25">
        <v>8.1671493491000007</v>
      </c>
      <c r="AME25">
        <v>8.1728591417000001</v>
      </c>
      <c r="AMF25">
        <v>8.1727066198999996</v>
      </c>
      <c r="AMG25">
        <v>8.1701673146000005</v>
      </c>
      <c r="AMH25">
        <v>8.1778413195000006</v>
      </c>
      <c r="AMI25">
        <v>8.1781557957000004</v>
      </c>
      <c r="AMJ25">
        <v>8.1701673146000005</v>
      </c>
      <c r="AMK25">
        <v>8.1637950658000005</v>
      </c>
      <c r="AML25">
        <v>8.1789086560000008</v>
      </c>
      <c r="AMM25">
        <v>8.1239786087999999</v>
      </c>
      <c r="AMN25">
        <v>8.1701673146000005</v>
      </c>
      <c r="AMO25">
        <v>8.1726328884000008</v>
      </c>
      <c r="AMP25">
        <v>8.1551466402999999</v>
      </c>
      <c r="AMQ25">
        <v>8.1691828425999997</v>
      </c>
      <c r="AMR25">
        <v>8.1590604242999998</v>
      </c>
      <c r="AMS25">
        <v>8.1631614833999997</v>
      </c>
      <c r="AMT25">
        <v>8.1571583198000006</v>
      </c>
      <c r="AMU25">
        <v>8.1566698806000009</v>
      </c>
      <c r="AMV25">
        <v>8.1681993724000002</v>
      </c>
      <c r="AMW25">
        <v>8.1700954100000001</v>
      </c>
      <c r="AMX25">
        <v>8.1637134237000009</v>
      </c>
      <c r="AMY25">
        <v>8.1745903335999994</v>
      </c>
      <c r="AMZ25">
        <v>8.1583538657000005</v>
      </c>
      <c r="ANA25">
        <v>8.1640130373000002</v>
      </c>
      <c r="ANB25">
        <v>8.1591944154</v>
      </c>
      <c r="ANC25">
        <v>8.1602449110999995</v>
      </c>
      <c r="AND25">
        <v>8.1686199193999993</v>
      </c>
      <c r="ANE25">
        <v>8.1759868938999993</v>
      </c>
      <c r="ANF25">
        <v>8.1649340264999992</v>
      </c>
      <c r="ANG25">
        <v>8.1862830943000002</v>
      </c>
      <c r="ANH25">
        <v>8.1734742919999999</v>
      </c>
      <c r="ANI25">
        <v>5591</v>
      </c>
      <c r="ANJ25">
        <v>805</v>
      </c>
      <c r="ANK25">
        <v>1</v>
      </c>
      <c r="ANL25">
        <v>267447949</v>
      </c>
      <c r="ANM25">
        <v>5569395</v>
      </c>
      <c r="ANN25">
        <v>23416200</v>
      </c>
      <c r="ANO25">
        <v>79896074</v>
      </c>
      <c r="ANP25">
        <v>3775740</v>
      </c>
      <c r="ANQ25">
        <v>1828181</v>
      </c>
      <c r="ANR25">
        <v>187388553</v>
      </c>
      <c r="ANS25">
        <v>1788294</v>
      </c>
      <c r="ANT25">
        <v>1188</v>
      </c>
      <c r="ANU25">
        <v>163322</v>
      </c>
      <c r="ANV25">
        <v>5361</v>
      </c>
      <c r="ANW25">
        <v>2</v>
      </c>
      <c r="AOH25">
        <v>0</v>
      </c>
      <c r="AOI25">
        <v>0</v>
      </c>
      <c r="AOJ25">
        <v>0</v>
      </c>
      <c r="AOK25">
        <v>0</v>
      </c>
      <c r="AOL25">
        <v>0</v>
      </c>
      <c r="AOM25">
        <v>0</v>
      </c>
      <c r="AON25">
        <v>0</v>
      </c>
      <c r="AOO25">
        <v>0</v>
      </c>
      <c r="AOP25">
        <v>9</v>
      </c>
      <c r="AOQ25">
        <v>9</v>
      </c>
      <c r="AOR25">
        <v>186818635</v>
      </c>
      <c r="AOS25">
        <v>24872436</v>
      </c>
      <c r="AOT25">
        <v>5343190</v>
      </c>
      <c r="AOU25">
        <v>2198837</v>
      </c>
      <c r="AOV25">
        <v>16512452</v>
      </c>
      <c r="AOW25">
        <v>0</v>
      </c>
      <c r="AOX25">
        <v>3523924</v>
      </c>
      <c r="AOY25">
        <v>632614</v>
      </c>
      <c r="AOZ25">
        <v>5152919</v>
      </c>
      <c r="APA25">
        <v>22392942</v>
      </c>
      <c r="APB25">
        <v>1479979</v>
      </c>
      <c r="APC25">
        <v>24872436</v>
      </c>
      <c r="APD25">
        <v>5343190</v>
      </c>
      <c r="APE25">
        <v>148940</v>
      </c>
      <c r="APF25">
        <v>16512452</v>
      </c>
      <c r="APG25">
        <v>0</v>
      </c>
      <c r="APH25">
        <v>3523924</v>
      </c>
      <c r="API25">
        <v>632614</v>
      </c>
      <c r="APJ25">
        <v>5152919</v>
      </c>
      <c r="APK25">
        <v>22229620</v>
      </c>
      <c r="APL25">
        <v>185338656</v>
      </c>
      <c r="APM25">
        <v>0</v>
      </c>
      <c r="APN25">
        <v>2049897</v>
      </c>
      <c r="APO25">
        <v>0</v>
      </c>
      <c r="APP25">
        <v>0</v>
      </c>
      <c r="APQ25">
        <v>0</v>
      </c>
      <c r="APR25">
        <v>0</v>
      </c>
      <c r="APS25">
        <v>0</v>
      </c>
      <c r="APT25">
        <v>0</v>
      </c>
      <c r="APU25">
        <v>163322</v>
      </c>
      <c r="AQA25">
        <v>7</v>
      </c>
    </row>
    <row r="26" spans="1:1119" x14ac:dyDescent="0.25">
      <c r="A26">
        <v>4736</v>
      </c>
      <c r="B26">
        <v>2</v>
      </c>
      <c r="C26">
        <v>3</v>
      </c>
      <c r="D26">
        <v>4</v>
      </c>
      <c r="E26">
        <v>1</v>
      </c>
      <c r="F26">
        <v>116000</v>
      </c>
      <c r="G26">
        <v>7</v>
      </c>
      <c r="H26">
        <v>2</v>
      </c>
      <c r="I26">
        <v>6</v>
      </c>
      <c r="J26">
        <v>2</v>
      </c>
      <c r="K26">
        <v>1</v>
      </c>
      <c r="L26">
        <v>9</v>
      </c>
      <c r="M26">
        <v>5</v>
      </c>
      <c r="N26">
        <v>2</v>
      </c>
      <c r="O26">
        <v>3</v>
      </c>
      <c r="P26">
        <v>3</v>
      </c>
      <c r="Q26">
        <v>0</v>
      </c>
      <c r="R26">
        <v>12</v>
      </c>
      <c r="S26">
        <v>2</v>
      </c>
      <c r="T26">
        <v>1</v>
      </c>
      <c r="U26">
        <v>2</v>
      </c>
      <c r="V26">
        <v>2</v>
      </c>
      <c r="X26">
        <v>1997</v>
      </c>
      <c r="Y26">
        <v>7</v>
      </c>
      <c r="AA26">
        <v>2</v>
      </c>
      <c r="AB26">
        <v>2</v>
      </c>
      <c r="AC26">
        <v>2</v>
      </c>
      <c r="AD26">
        <v>2</v>
      </c>
      <c r="AE26">
        <v>2</v>
      </c>
      <c r="AF26">
        <v>2</v>
      </c>
      <c r="AG26">
        <v>2</v>
      </c>
      <c r="AH26">
        <v>2</v>
      </c>
      <c r="AI26">
        <v>2</v>
      </c>
      <c r="AJ26">
        <v>2</v>
      </c>
      <c r="AK26">
        <v>2</v>
      </c>
      <c r="AL26">
        <v>2</v>
      </c>
      <c r="AM26">
        <v>2</v>
      </c>
      <c r="AN26">
        <v>2</v>
      </c>
      <c r="AO26">
        <v>2</v>
      </c>
      <c r="AP26">
        <v>2</v>
      </c>
      <c r="AQ26">
        <v>1</v>
      </c>
      <c r="AX26">
        <v>8</v>
      </c>
      <c r="BL26">
        <v>1</v>
      </c>
      <c r="BM26">
        <v>2</v>
      </c>
      <c r="BN26">
        <v>4</v>
      </c>
      <c r="BP26">
        <v>1</v>
      </c>
      <c r="BQ26">
        <v>1</v>
      </c>
      <c r="BR26">
        <v>2</v>
      </c>
      <c r="BS26">
        <v>1</v>
      </c>
      <c r="BT26">
        <v>2</v>
      </c>
      <c r="BU26">
        <v>1</v>
      </c>
      <c r="BV26">
        <v>2</v>
      </c>
      <c r="BX26">
        <v>2</v>
      </c>
      <c r="BY26">
        <v>1</v>
      </c>
      <c r="BZ26">
        <v>2</v>
      </c>
      <c r="CA26">
        <v>1</v>
      </c>
      <c r="CB26">
        <v>1</v>
      </c>
      <c r="CC26">
        <v>1</v>
      </c>
      <c r="CG26">
        <v>12</v>
      </c>
      <c r="CJ26">
        <v>2</v>
      </c>
      <c r="CK26">
        <v>1</v>
      </c>
      <c r="CL26">
        <v>2</v>
      </c>
      <c r="CM26">
        <v>50</v>
      </c>
      <c r="CN26">
        <v>4</v>
      </c>
      <c r="CO26">
        <v>50</v>
      </c>
      <c r="CP26">
        <v>6</v>
      </c>
      <c r="CQ26">
        <v>1</v>
      </c>
      <c r="CR26">
        <v>2</v>
      </c>
      <c r="CS26">
        <v>1</v>
      </c>
      <c r="CT26">
        <v>1</v>
      </c>
      <c r="CU26">
        <v>2</v>
      </c>
      <c r="CV26">
        <v>2</v>
      </c>
      <c r="CW26">
        <v>1</v>
      </c>
      <c r="CX26">
        <v>1</v>
      </c>
      <c r="CZ26">
        <v>1</v>
      </c>
      <c r="DA26">
        <v>1</v>
      </c>
      <c r="DB26">
        <v>1</v>
      </c>
      <c r="DC26">
        <v>1</v>
      </c>
      <c r="DD26">
        <v>2</v>
      </c>
      <c r="DE26">
        <v>2</v>
      </c>
      <c r="DF26">
        <v>2</v>
      </c>
      <c r="DG26">
        <v>2</v>
      </c>
      <c r="DH26">
        <v>2</v>
      </c>
      <c r="DI26">
        <v>2</v>
      </c>
      <c r="DJ26">
        <v>2</v>
      </c>
      <c r="DK26">
        <v>2</v>
      </c>
      <c r="DL26">
        <v>2</v>
      </c>
      <c r="DM26">
        <v>1</v>
      </c>
      <c r="DN26">
        <v>2</v>
      </c>
      <c r="DV26">
        <v>2</v>
      </c>
      <c r="DW26">
        <v>2</v>
      </c>
      <c r="DX26">
        <v>2</v>
      </c>
      <c r="EF26">
        <v>100</v>
      </c>
      <c r="EH26">
        <v>2</v>
      </c>
      <c r="EI26">
        <v>2</v>
      </c>
      <c r="EJ26">
        <v>1</v>
      </c>
      <c r="EK26">
        <v>2</v>
      </c>
      <c r="EL26">
        <v>2</v>
      </c>
      <c r="EM26">
        <v>2</v>
      </c>
      <c r="EN26">
        <v>2</v>
      </c>
      <c r="EQ26">
        <v>100</v>
      </c>
      <c r="EV26">
        <v>3</v>
      </c>
      <c r="FD26">
        <v>2</v>
      </c>
      <c r="FE26">
        <v>1</v>
      </c>
      <c r="FF26">
        <v>2</v>
      </c>
      <c r="FG26">
        <v>2</v>
      </c>
      <c r="FH26">
        <v>2</v>
      </c>
      <c r="FI26">
        <v>2</v>
      </c>
      <c r="FJ26">
        <v>2</v>
      </c>
      <c r="GR26">
        <v>1</v>
      </c>
      <c r="GS26">
        <v>2</v>
      </c>
      <c r="GT26">
        <v>2</v>
      </c>
      <c r="GZ26">
        <v>100</v>
      </c>
      <c r="HA26">
        <v>2</v>
      </c>
      <c r="HB26">
        <v>2</v>
      </c>
      <c r="HC26">
        <v>1</v>
      </c>
      <c r="HD26">
        <v>2</v>
      </c>
      <c r="HE26">
        <v>2</v>
      </c>
      <c r="HF26">
        <v>2</v>
      </c>
      <c r="HG26">
        <v>2</v>
      </c>
      <c r="HH26">
        <v>2</v>
      </c>
      <c r="HK26">
        <v>100</v>
      </c>
      <c r="HQ26">
        <v>3</v>
      </c>
      <c r="HT26">
        <v>2</v>
      </c>
      <c r="HU26">
        <v>1</v>
      </c>
      <c r="HV26">
        <v>2</v>
      </c>
      <c r="HX26">
        <v>2</v>
      </c>
      <c r="HY26">
        <v>1</v>
      </c>
      <c r="HZ26">
        <v>2</v>
      </c>
      <c r="IA26">
        <v>2</v>
      </c>
      <c r="IB26">
        <v>2</v>
      </c>
      <c r="IC26">
        <v>2</v>
      </c>
      <c r="ID26">
        <v>2</v>
      </c>
      <c r="JA26">
        <v>1</v>
      </c>
      <c r="JB26">
        <v>1</v>
      </c>
      <c r="JC26">
        <v>1</v>
      </c>
      <c r="JD26">
        <v>1</v>
      </c>
      <c r="JE26">
        <v>1</v>
      </c>
      <c r="JF26">
        <v>2</v>
      </c>
      <c r="JH26">
        <v>1</v>
      </c>
      <c r="JI26">
        <v>2</v>
      </c>
      <c r="JJ26">
        <v>1</v>
      </c>
      <c r="JK26">
        <v>2</v>
      </c>
      <c r="JS26">
        <v>1</v>
      </c>
      <c r="JV26">
        <v>2</v>
      </c>
      <c r="JW26">
        <v>2</v>
      </c>
      <c r="JX26">
        <v>2</v>
      </c>
      <c r="KF26">
        <v>2</v>
      </c>
      <c r="KG26">
        <v>2</v>
      </c>
      <c r="KH26">
        <v>2</v>
      </c>
      <c r="KP26">
        <v>2</v>
      </c>
      <c r="KQ26">
        <v>1</v>
      </c>
      <c r="KW26">
        <v>2</v>
      </c>
      <c r="KX26">
        <v>2</v>
      </c>
      <c r="KY26">
        <v>1</v>
      </c>
      <c r="KZ26">
        <v>2</v>
      </c>
      <c r="LA26">
        <v>2</v>
      </c>
      <c r="LB26">
        <v>1</v>
      </c>
      <c r="LE26">
        <v>2</v>
      </c>
      <c r="LF26">
        <v>2</v>
      </c>
      <c r="LO26">
        <v>2</v>
      </c>
      <c r="LP26">
        <v>1</v>
      </c>
      <c r="LQ26">
        <v>2</v>
      </c>
      <c r="LR26">
        <v>2</v>
      </c>
      <c r="LT26">
        <v>2</v>
      </c>
      <c r="MA26">
        <v>2</v>
      </c>
      <c r="MB26">
        <v>2</v>
      </c>
      <c r="MJ26">
        <v>2</v>
      </c>
      <c r="MT26">
        <v>1</v>
      </c>
      <c r="MU26">
        <v>2</v>
      </c>
      <c r="MY26">
        <v>2</v>
      </c>
      <c r="MZ26">
        <v>1</v>
      </c>
      <c r="NA26">
        <v>2</v>
      </c>
      <c r="NB26">
        <v>1</v>
      </c>
      <c r="NC26">
        <v>2</v>
      </c>
      <c r="ND26">
        <v>2</v>
      </c>
      <c r="NE26">
        <v>2</v>
      </c>
      <c r="NF26">
        <v>1</v>
      </c>
      <c r="NG26">
        <v>2</v>
      </c>
      <c r="NH26">
        <v>2</v>
      </c>
      <c r="NJ26">
        <v>2</v>
      </c>
      <c r="NN26">
        <v>1</v>
      </c>
      <c r="NU26">
        <v>1</v>
      </c>
      <c r="NV26">
        <v>0</v>
      </c>
      <c r="NW26">
        <v>0</v>
      </c>
      <c r="OA26">
        <v>6</v>
      </c>
      <c r="OB26">
        <v>2</v>
      </c>
      <c r="OC26">
        <v>2</v>
      </c>
      <c r="OD26">
        <v>2</v>
      </c>
      <c r="OE26">
        <v>2</v>
      </c>
      <c r="OF26">
        <v>0</v>
      </c>
      <c r="OG26">
        <v>0</v>
      </c>
      <c r="OH26">
        <v>2</v>
      </c>
      <c r="OJ26">
        <v>2</v>
      </c>
      <c r="OK26">
        <v>2</v>
      </c>
      <c r="OM26">
        <v>1</v>
      </c>
      <c r="ON26">
        <v>3</v>
      </c>
      <c r="OO26">
        <v>2</v>
      </c>
      <c r="OQ26">
        <v>1</v>
      </c>
      <c r="OR26">
        <v>1</v>
      </c>
      <c r="OS26">
        <v>2</v>
      </c>
      <c r="OT26">
        <v>25</v>
      </c>
      <c r="OU26">
        <v>1</v>
      </c>
      <c r="OW26">
        <v>5</v>
      </c>
      <c r="OX26">
        <v>1</v>
      </c>
      <c r="OY26">
        <v>1</v>
      </c>
      <c r="OZ26">
        <v>1</v>
      </c>
      <c r="PA26">
        <v>2</v>
      </c>
      <c r="PB26">
        <v>2</v>
      </c>
      <c r="PC26">
        <v>2</v>
      </c>
      <c r="PD26">
        <v>1</v>
      </c>
      <c r="PE26">
        <v>1</v>
      </c>
      <c r="PF26">
        <v>2</v>
      </c>
      <c r="PG26">
        <v>80</v>
      </c>
      <c r="PK26">
        <v>19</v>
      </c>
      <c r="PL26">
        <v>1</v>
      </c>
      <c r="PN26">
        <v>1</v>
      </c>
      <c r="PO26">
        <v>1</v>
      </c>
      <c r="PP26">
        <v>1</v>
      </c>
      <c r="PQ26">
        <v>2</v>
      </c>
      <c r="PR26">
        <v>2</v>
      </c>
      <c r="PS26">
        <v>2</v>
      </c>
      <c r="PT26">
        <v>2</v>
      </c>
      <c r="PU26">
        <v>2</v>
      </c>
      <c r="PV26">
        <v>1</v>
      </c>
      <c r="PW26">
        <v>2</v>
      </c>
      <c r="PX26">
        <v>2</v>
      </c>
      <c r="PY26">
        <v>1</v>
      </c>
      <c r="PZ26">
        <v>2</v>
      </c>
      <c r="QA26">
        <v>2</v>
      </c>
      <c r="QB26">
        <v>2</v>
      </c>
      <c r="QC26">
        <v>0</v>
      </c>
      <c r="QD26">
        <v>0</v>
      </c>
      <c r="QE26">
        <v>0</v>
      </c>
      <c r="QF26">
        <v>0</v>
      </c>
      <c r="QG26">
        <v>0</v>
      </c>
      <c r="QH26">
        <v>0</v>
      </c>
      <c r="QI26">
        <v>0</v>
      </c>
      <c r="QJ26">
        <v>0</v>
      </c>
      <c r="QK26">
        <v>0</v>
      </c>
      <c r="QL26">
        <v>0</v>
      </c>
      <c r="QM26">
        <v>0</v>
      </c>
      <c r="QN26">
        <v>0</v>
      </c>
      <c r="QO26">
        <v>0</v>
      </c>
      <c r="QP26">
        <v>0</v>
      </c>
      <c r="QQ26">
        <v>0</v>
      </c>
      <c r="QR26">
        <v>0</v>
      </c>
      <c r="QS26">
        <v>0</v>
      </c>
      <c r="QT26">
        <v>0</v>
      </c>
      <c r="QU26">
        <v>9</v>
      </c>
      <c r="QV26">
        <v>0</v>
      </c>
      <c r="QW26">
        <v>0</v>
      </c>
      <c r="QX26">
        <v>0</v>
      </c>
      <c r="QY26">
        <v>0</v>
      </c>
      <c r="QZ26">
        <v>0</v>
      </c>
      <c r="RA26">
        <v>0</v>
      </c>
      <c r="RB26">
        <v>0</v>
      </c>
      <c r="RC26">
        <v>0</v>
      </c>
      <c r="RD26">
        <v>0</v>
      </c>
      <c r="RE26">
        <v>0</v>
      </c>
      <c r="RF26">
        <v>0</v>
      </c>
      <c r="RG26">
        <v>0</v>
      </c>
      <c r="RH26">
        <v>0</v>
      </c>
      <c r="RI26">
        <v>0</v>
      </c>
      <c r="RJ26">
        <v>0</v>
      </c>
      <c r="RK26">
        <v>0</v>
      </c>
      <c r="RL26">
        <v>0</v>
      </c>
      <c r="RM26">
        <v>0</v>
      </c>
      <c r="RN26">
        <v>9</v>
      </c>
      <c r="RO26">
        <v>9</v>
      </c>
      <c r="RP26">
        <v>9</v>
      </c>
      <c r="RQ26">
        <v>9</v>
      </c>
      <c r="RR26">
        <v>9</v>
      </c>
      <c r="RS26">
        <v>9</v>
      </c>
      <c r="RT26">
        <v>9</v>
      </c>
      <c r="RU26">
        <v>9</v>
      </c>
      <c r="RV26">
        <v>9</v>
      </c>
      <c r="RW26">
        <v>9</v>
      </c>
      <c r="RX26">
        <v>9</v>
      </c>
      <c r="RY26">
        <v>0</v>
      </c>
      <c r="RZ26">
        <v>0</v>
      </c>
      <c r="SA26">
        <v>0</v>
      </c>
      <c r="SB26">
        <v>0</v>
      </c>
      <c r="SC26">
        <v>0</v>
      </c>
      <c r="SD26">
        <v>0</v>
      </c>
      <c r="SE26">
        <v>0</v>
      </c>
      <c r="SF26">
        <v>0</v>
      </c>
      <c r="SG26">
        <v>0</v>
      </c>
      <c r="SH26">
        <v>0</v>
      </c>
      <c r="SI26">
        <v>9</v>
      </c>
      <c r="SJ26">
        <v>0</v>
      </c>
      <c r="SK26">
        <v>0</v>
      </c>
      <c r="SL26">
        <v>0</v>
      </c>
      <c r="SM26">
        <v>0</v>
      </c>
      <c r="SN26">
        <v>0</v>
      </c>
      <c r="SO26">
        <v>0</v>
      </c>
      <c r="SP26">
        <v>9</v>
      </c>
      <c r="SQ26">
        <v>9</v>
      </c>
      <c r="SR26">
        <v>9</v>
      </c>
      <c r="SS26">
        <v>0</v>
      </c>
      <c r="ST26">
        <v>9</v>
      </c>
      <c r="SU26">
        <v>9</v>
      </c>
      <c r="SV26">
        <v>0</v>
      </c>
      <c r="SW26">
        <v>0</v>
      </c>
      <c r="SX26">
        <v>0</v>
      </c>
      <c r="SY26">
        <v>0</v>
      </c>
      <c r="SZ26">
        <v>0</v>
      </c>
      <c r="TA26">
        <v>1</v>
      </c>
      <c r="TB26">
        <v>0</v>
      </c>
      <c r="TC26">
        <v>0</v>
      </c>
      <c r="TD26">
        <v>0</v>
      </c>
      <c r="TE26">
        <v>0</v>
      </c>
      <c r="TF26">
        <v>0</v>
      </c>
      <c r="TG26">
        <v>0</v>
      </c>
      <c r="TH26">
        <v>0</v>
      </c>
      <c r="TI26">
        <v>0</v>
      </c>
      <c r="TJ26">
        <v>0</v>
      </c>
      <c r="TK26">
        <v>0</v>
      </c>
      <c r="TL26">
        <v>0</v>
      </c>
      <c r="TM26">
        <v>0</v>
      </c>
      <c r="TN26">
        <v>0</v>
      </c>
      <c r="TO26">
        <v>0</v>
      </c>
      <c r="TP26">
        <v>0</v>
      </c>
      <c r="TQ26">
        <v>0</v>
      </c>
      <c r="TR26">
        <v>0</v>
      </c>
      <c r="TS26">
        <v>0</v>
      </c>
      <c r="TT26">
        <v>0</v>
      </c>
      <c r="TU26">
        <v>0</v>
      </c>
      <c r="TV26">
        <v>0</v>
      </c>
      <c r="TW26">
        <v>0</v>
      </c>
      <c r="TX26">
        <v>0</v>
      </c>
      <c r="TY26">
        <v>9</v>
      </c>
      <c r="TZ26">
        <v>9</v>
      </c>
      <c r="UA26">
        <v>9</v>
      </c>
      <c r="UB26">
        <v>9</v>
      </c>
      <c r="UC26">
        <v>9</v>
      </c>
      <c r="UD26">
        <v>9</v>
      </c>
      <c r="UE26">
        <v>9</v>
      </c>
      <c r="UF26">
        <v>0</v>
      </c>
      <c r="UG26">
        <v>0</v>
      </c>
      <c r="UH26">
        <v>0</v>
      </c>
      <c r="UI26">
        <v>9</v>
      </c>
      <c r="UJ26">
        <v>9</v>
      </c>
      <c r="UK26">
        <v>9</v>
      </c>
      <c r="UL26">
        <v>9</v>
      </c>
      <c r="UM26">
        <v>9</v>
      </c>
      <c r="UN26">
        <v>9</v>
      </c>
      <c r="UO26">
        <v>9</v>
      </c>
      <c r="UP26">
        <v>0</v>
      </c>
      <c r="UQ26">
        <v>9</v>
      </c>
      <c r="UR26">
        <v>0</v>
      </c>
      <c r="US26">
        <v>0</v>
      </c>
      <c r="UT26">
        <v>0</v>
      </c>
      <c r="UU26">
        <v>0</v>
      </c>
      <c r="UV26">
        <v>0</v>
      </c>
      <c r="UW26">
        <v>0</v>
      </c>
      <c r="UX26">
        <v>0</v>
      </c>
      <c r="UY26">
        <v>9</v>
      </c>
      <c r="UZ26">
        <v>9</v>
      </c>
      <c r="VA26">
        <v>0</v>
      </c>
      <c r="VB26">
        <v>9</v>
      </c>
      <c r="VC26">
        <v>9</v>
      </c>
      <c r="VD26">
        <v>9</v>
      </c>
      <c r="VE26">
        <v>9</v>
      </c>
      <c r="VF26">
        <v>0</v>
      </c>
      <c r="VG26">
        <v>9</v>
      </c>
      <c r="VH26">
        <v>9</v>
      </c>
      <c r="VI26">
        <v>9</v>
      </c>
      <c r="VJ26">
        <v>9</v>
      </c>
      <c r="VK26">
        <v>9</v>
      </c>
      <c r="VL26">
        <v>9</v>
      </c>
      <c r="VM26">
        <v>9</v>
      </c>
      <c r="VN26">
        <v>0</v>
      </c>
      <c r="VO26">
        <v>0</v>
      </c>
      <c r="VP26">
        <v>0</v>
      </c>
      <c r="VQ26">
        <v>0</v>
      </c>
      <c r="VR26">
        <v>0</v>
      </c>
      <c r="VS26">
        <v>0</v>
      </c>
      <c r="VT26">
        <v>0</v>
      </c>
      <c r="VU26">
        <v>9</v>
      </c>
      <c r="VV26">
        <v>9</v>
      </c>
      <c r="VW26">
        <v>9</v>
      </c>
      <c r="VX26">
        <v>9</v>
      </c>
      <c r="VY26">
        <v>9</v>
      </c>
      <c r="VZ26">
        <v>9</v>
      </c>
      <c r="WA26">
        <v>9</v>
      </c>
      <c r="WB26">
        <v>9</v>
      </c>
      <c r="WC26">
        <v>9</v>
      </c>
      <c r="WD26">
        <v>9</v>
      </c>
      <c r="WE26">
        <v>9</v>
      </c>
      <c r="WF26">
        <v>9</v>
      </c>
      <c r="WG26">
        <v>9</v>
      </c>
      <c r="WH26">
        <v>9</v>
      </c>
      <c r="WI26">
        <v>9</v>
      </c>
      <c r="WJ26">
        <v>9</v>
      </c>
      <c r="WK26">
        <v>9</v>
      </c>
      <c r="WL26">
        <v>9</v>
      </c>
      <c r="WM26">
        <v>9</v>
      </c>
      <c r="WN26">
        <v>9</v>
      </c>
      <c r="WO26">
        <v>9</v>
      </c>
      <c r="WP26">
        <v>9</v>
      </c>
      <c r="WQ26">
        <v>9</v>
      </c>
      <c r="WR26">
        <v>9</v>
      </c>
      <c r="WS26">
        <v>9</v>
      </c>
      <c r="WT26">
        <v>9</v>
      </c>
      <c r="WU26">
        <v>9</v>
      </c>
      <c r="WV26">
        <v>9</v>
      </c>
      <c r="WW26">
        <v>9</v>
      </c>
      <c r="WX26">
        <v>9</v>
      </c>
      <c r="WY26">
        <v>0</v>
      </c>
      <c r="WZ26">
        <v>0</v>
      </c>
      <c r="XA26">
        <v>0</v>
      </c>
      <c r="XB26">
        <v>9</v>
      </c>
      <c r="XC26">
        <v>9</v>
      </c>
      <c r="XD26">
        <v>9</v>
      </c>
      <c r="XE26">
        <v>9</v>
      </c>
      <c r="XF26">
        <v>9</v>
      </c>
      <c r="XG26">
        <v>0</v>
      </c>
      <c r="XH26">
        <v>0</v>
      </c>
      <c r="XI26">
        <v>0</v>
      </c>
      <c r="XJ26">
        <v>0</v>
      </c>
      <c r="XK26">
        <v>0</v>
      </c>
      <c r="XL26">
        <v>0</v>
      </c>
      <c r="XM26">
        <v>0</v>
      </c>
      <c r="XN26">
        <v>0</v>
      </c>
      <c r="XO26">
        <v>0</v>
      </c>
      <c r="XP26">
        <v>9</v>
      </c>
      <c r="XQ26">
        <v>9</v>
      </c>
      <c r="XR26">
        <v>0</v>
      </c>
      <c r="XS26">
        <v>9</v>
      </c>
      <c r="XT26">
        <v>9</v>
      </c>
      <c r="XU26">
        <v>9</v>
      </c>
      <c r="XV26">
        <v>9</v>
      </c>
      <c r="XW26">
        <v>9</v>
      </c>
      <c r="XX26">
        <v>0</v>
      </c>
      <c r="XY26">
        <v>9</v>
      </c>
      <c r="XZ26">
        <v>9</v>
      </c>
      <c r="YA26">
        <v>0</v>
      </c>
      <c r="YB26">
        <v>0</v>
      </c>
      <c r="YC26">
        <v>0</v>
      </c>
      <c r="YD26">
        <v>9</v>
      </c>
      <c r="YE26">
        <v>0</v>
      </c>
      <c r="YF26">
        <v>0</v>
      </c>
      <c r="YG26">
        <v>0</v>
      </c>
      <c r="YH26">
        <v>0</v>
      </c>
      <c r="YI26">
        <v>0</v>
      </c>
      <c r="YJ26">
        <v>0</v>
      </c>
      <c r="YK26">
        <v>0</v>
      </c>
      <c r="YL26">
        <v>9</v>
      </c>
      <c r="YM26">
        <v>9</v>
      </c>
      <c r="YN26">
        <v>9</v>
      </c>
      <c r="YO26">
        <v>9</v>
      </c>
      <c r="YP26">
        <v>9</v>
      </c>
      <c r="YQ26">
        <v>9</v>
      </c>
      <c r="YR26">
        <v>9</v>
      </c>
      <c r="YS26">
        <v>9</v>
      </c>
      <c r="YT26">
        <v>9</v>
      </c>
      <c r="YU26">
        <v>9</v>
      </c>
      <c r="YV26">
        <v>9</v>
      </c>
      <c r="YW26">
        <v>9</v>
      </c>
      <c r="YX26">
        <v>9</v>
      </c>
      <c r="YY26">
        <v>9</v>
      </c>
      <c r="YZ26">
        <v>9</v>
      </c>
      <c r="ZA26">
        <v>9</v>
      </c>
      <c r="ZB26">
        <v>9</v>
      </c>
      <c r="ZC26">
        <v>9</v>
      </c>
      <c r="ZD26">
        <v>9</v>
      </c>
      <c r="ZE26">
        <v>9</v>
      </c>
      <c r="ZF26">
        <v>9</v>
      </c>
      <c r="ZG26">
        <v>9</v>
      </c>
      <c r="ZH26">
        <v>0</v>
      </c>
      <c r="ZI26">
        <v>0</v>
      </c>
      <c r="ZJ26">
        <v>0</v>
      </c>
      <c r="ZK26">
        <v>0</v>
      </c>
      <c r="ZL26">
        <v>0</v>
      </c>
      <c r="ZM26">
        <v>1</v>
      </c>
      <c r="ZN26">
        <v>9</v>
      </c>
      <c r="ZO26">
        <v>0</v>
      </c>
      <c r="ZP26">
        <v>0</v>
      </c>
      <c r="ZQ26">
        <v>0</v>
      </c>
      <c r="ZR26">
        <v>0</v>
      </c>
      <c r="ZS26">
        <v>9</v>
      </c>
      <c r="ZT26">
        <v>9</v>
      </c>
      <c r="ZU26">
        <v>9</v>
      </c>
      <c r="ZV26">
        <v>9</v>
      </c>
      <c r="ZW26">
        <v>9</v>
      </c>
      <c r="ZX26">
        <v>9</v>
      </c>
      <c r="ZY26">
        <v>9</v>
      </c>
      <c r="ZZ26">
        <v>0</v>
      </c>
      <c r="AAA26">
        <v>9</v>
      </c>
      <c r="AAB26">
        <v>9</v>
      </c>
      <c r="AAC26">
        <v>0</v>
      </c>
      <c r="AAD26">
        <v>0</v>
      </c>
      <c r="AAE26">
        <v>0</v>
      </c>
      <c r="AAF26">
        <v>9</v>
      </c>
      <c r="AAG26">
        <v>9</v>
      </c>
      <c r="AAH26">
        <v>9</v>
      </c>
      <c r="AAI26">
        <v>9</v>
      </c>
      <c r="AAJ26">
        <v>9</v>
      </c>
      <c r="AAK26">
        <v>9</v>
      </c>
      <c r="AAL26">
        <v>9</v>
      </c>
      <c r="AAM26">
        <v>0</v>
      </c>
      <c r="AAN26">
        <v>0</v>
      </c>
      <c r="AAO26">
        <v>0</v>
      </c>
      <c r="AAP26">
        <v>9</v>
      </c>
      <c r="AAQ26">
        <v>9</v>
      </c>
      <c r="AAR26">
        <v>9</v>
      </c>
      <c r="AAS26">
        <v>9</v>
      </c>
      <c r="AAT26">
        <v>9</v>
      </c>
      <c r="AAU26">
        <v>9</v>
      </c>
      <c r="AAV26">
        <v>9</v>
      </c>
      <c r="AAW26">
        <v>0</v>
      </c>
      <c r="AAX26">
        <v>0</v>
      </c>
      <c r="AAY26">
        <v>9</v>
      </c>
      <c r="AAZ26">
        <v>9</v>
      </c>
      <c r="ABA26">
        <v>9</v>
      </c>
      <c r="ABB26">
        <v>9</v>
      </c>
      <c r="ABC26">
        <v>9</v>
      </c>
      <c r="ABD26">
        <v>0</v>
      </c>
      <c r="ABE26">
        <v>0</v>
      </c>
      <c r="ABF26">
        <v>0</v>
      </c>
      <c r="ABG26">
        <v>0</v>
      </c>
      <c r="ABH26">
        <v>0</v>
      </c>
      <c r="ABI26">
        <v>0</v>
      </c>
      <c r="ABJ26">
        <v>9</v>
      </c>
      <c r="ABK26">
        <v>9</v>
      </c>
      <c r="ABL26">
        <v>9</v>
      </c>
      <c r="ABM26">
        <v>9</v>
      </c>
      <c r="ABN26">
        <v>9</v>
      </c>
      <c r="ABO26">
        <v>9</v>
      </c>
      <c r="ABP26">
        <v>9</v>
      </c>
      <c r="ABQ26">
        <v>0</v>
      </c>
      <c r="ABR26">
        <v>9</v>
      </c>
      <c r="ABS26">
        <v>9</v>
      </c>
      <c r="ABT26">
        <v>9</v>
      </c>
      <c r="ABU26">
        <v>9</v>
      </c>
      <c r="ABV26">
        <v>9</v>
      </c>
      <c r="ABW26">
        <v>9</v>
      </c>
      <c r="ABX26">
        <v>9</v>
      </c>
      <c r="ABY26">
        <v>0</v>
      </c>
      <c r="ABZ26">
        <v>9</v>
      </c>
      <c r="ACA26">
        <v>9</v>
      </c>
      <c r="ACB26">
        <v>9</v>
      </c>
      <c r="ACC26">
        <v>9</v>
      </c>
      <c r="ACD26">
        <v>9</v>
      </c>
      <c r="ACE26">
        <v>9</v>
      </c>
      <c r="ACF26">
        <v>9</v>
      </c>
      <c r="ACG26">
        <v>9</v>
      </c>
      <c r="ACH26">
        <v>9</v>
      </c>
      <c r="ACI26">
        <v>0</v>
      </c>
      <c r="ACJ26">
        <v>0</v>
      </c>
      <c r="ACK26">
        <v>9</v>
      </c>
      <c r="ACL26">
        <v>9</v>
      </c>
      <c r="ACM26">
        <v>9</v>
      </c>
      <c r="ACN26">
        <v>0</v>
      </c>
      <c r="ACO26">
        <v>0</v>
      </c>
      <c r="ACP26">
        <v>0</v>
      </c>
      <c r="ACQ26">
        <v>0</v>
      </c>
      <c r="ACR26">
        <v>0</v>
      </c>
      <c r="ACS26">
        <v>0</v>
      </c>
      <c r="ACT26">
        <v>0</v>
      </c>
      <c r="ACU26">
        <v>0</v>
      </c>
      <c r="ACV26">
        <v>0</v>
      </c>
      <c r="ACW26">
        <v>0</v>
      </c>
      <c r="ACX26">
        <v>9</v>
      </c>
      <c r="ACY26">
        <v>0</v>
      </c>
      <c r="ACZ26">
        <v>9</v>
      </c>
      <c r="ADA26">
        <v>9</v>
      </c>
      <c r="ADB26">
        <v>9</v>
      </c>
      <c r="ADC26">
        <v>0</v>
      </c>
      <c r="ADD26">
        <v>9</v>
      </c>
      <c r="ADE26">
        <v>9</v>
      </c>
      <c r="ADF26">
        <v>9</v>
      </c>
      <c r="ADG26">
        <v>9</v>
      </c>
      <c r="ADH26">
        <v>9</v>
      </c>
      <c r="ADI26">
        <v>9</v>
      </c>
      <c r="ADJ26">
        <v>0</v>
      </c>
      <c r="ADK26">
        <v>0</v>
      </c>
      <c r="ADL26">
        <v>0</v>
      </c>
      <c r="ADM26">
        <v>9</v>
      </c>
      <c r="ADN26">
        <v>9</v>
      </c>
      <c r="ADO26">
        <v>9</v>
      </c>
      <c r="ADP26">
        <v>0</v>
      </c>
      <c r="ADQ26">
        <v>0</v>
      </c>
      <c r="ADR26">
        <v>0</v>
      </c>
      <c r="ADS26">
        <v>0</v>
      </c>
      <c r="ADT26">
        <v>0</v>
      </c>
      <c r="ADU26">
        <v>0</v>
      </c>
      <c r="ADV26">
        <v>0</v>
      </c>
      <c r="ADW26">
        <v>0</v>
      </c>
      <c r="ADX26">
        <v>9</v>
      </c>
      <c r="ADY26">
        <v>0</v>
      </c>
      <c r="ADZ26">
        <v>0</v>
      </c>
      <c r="AEA26">
        <v>9</v>
      </c>
      <c r="AEB26">
        <v>0</v>
      </c>
      <c r="AEC26">
        <v>0</v>
      </c>
      <c r="AED26">
        <v>0</v>
      </c>
      <c r="AEE26">
        <v>9</v>
      </c>
      <c r="AEF26">
        <v>0</v>
      </c>
      <c r="AEG26">
        <v>0</v>
      </c>
      <c r="AEH26">
        <v>0</v>
      </c>
      <c r="AEI26">
        <v>0</v>
      </c>
      <c r="AEJ26">
        <v>0</v>
      </c>
      <c r="AEK26">
        <v>9</v>
      </c>
      <c r="AEL26">
        <v>0</v>
      </c>
      <c r="AEM26">
        <v>0</v>
      </c>
      <c r="AEN26">
        <v>0</v>
      </c>
      <c r="AEO26">
        <v>0</v>
      </c>
      <c r="AEP26">
        <v>0</v>
      </c>
      <c r="AEQ26">
        <v>0</v>
      </c>
      <c r="AER26">
        <v>0</v>
      </c>
      <c r="AES26">
        <v>0</v>
      </c>
      <c r="AET26">
        <v>0</v>
      </c>
      <c r="AEU26">
        <v>0</v>
      </c>
      <c r="AEV26">
        <v>0</v>
      </c>
      <c r="AEW26">
        <v>9</v>
      </c>
      <c r="AEX26">
        <v>9</v>
      </c>
      <c r="AEY26">
        <v>9</v>
      </c>
      <c r="AEZ26">
        <v>0</v>
      </c>
      <c r="AFA26">
        <v>0</v>
      </c>
      <c r="AFB26">
        <v>9</v>
      </c>
      <c r="AFC26">
        <v>0</v>
      </c>
      <c r="AFD26">
        <v>0</v>
      </c>
      <c r="AFE26">
        <v>0</v>
      </c>
      <c r="AFF26">
        <v>0</v>
      </c>
      <c r="AFG26">
        <v>0</v>
      </c>
      <c r="AFH26">
        <v>0</v>
      </c>
      <c r="AFI26">
        <v>0</v>
      </c>
      <c r="AFJ26">
        <v>0</v>
      </c>
      <c r="AFK26">
        <v>0</v>
      </c>
      <c r="AFL26">
        <v>0</v>
      </c>
      <c r="AFM26">
        <v>0</v>
      </c>
      <c r="AFN26">
        <v>0</v>
      </c>
      <c r="AFO26">
        <v>0</v>
      </c>
      <c r="AFP26">
        <v>0</v>
      </c>
      <c r="AFQ26">
        <v>0</v>
      </c>
      <c r="AFR26">
        <v>0</v>
      </c>
      <c r="AFS26">
        <v>62.584971320999998</v>
      </c>
      <c r="AFT26">
        <v>62.584971320999998</v>
      </c>
      <c r="AFU26">
        <v>62.584971320999998</v>
      </c>
      <c r="AFV26">
        <v>62.584971320999998</v>
      </c>
      <c r="AFW26">
        <v>62.584971320999998</v>
      </c>
      <c r="AFX26">
        <v>62.584971320999998</v>
      </c>
      <c r="AFY26">
        <v>62.584971320999998</v>
      </c>
      <c r="AFZ26">
        <v>62.584971320999998</v>
      </c>
      <c r="AGA26">
        <v>62.584971320999998</v>
      </c>
      <c r="AGB26">
        <v>62.584971320999998</v>
      </c>
      <c r="AGC26">
        <v>62.584971320999998</v>
      </c>
      <c r="AGD26">
        <v>62.584971320999998</v>
      </c>
      <c r="AGE26">
        <v>62.584971320999998</v>
      </c>
      <c r="AGF26">
        <v>62.584971320999998</v>
      </c>
      <c r="AGG26">
        <v>62.584971320999998</v>
      </c>
      <c r="AGH26">
        <v>62.584971320999998</v>
      </c>
      <c r="AGI26">
        <v>62.584971320999998</v>
      </c>
      <c r="AGJ26">
        <v>62.584971320999998</v>
      </c>
      <c r="AGK26">
        <v>62.584971320999998</v>
      </c>
      <c r="AGL26">
        <v>62.584971320999998</v>
      </c>
      <c r="AGM26">
        <v>62.584971320999998</v>
      </c>
      <c r="AGN26">
        <v>62.584971320999998</v>
      </c>
      <c r="AGO26">
        <v>62.584971320999998</v>
      </c>
      <c r="AGP26">
        <v>62.584971320999998</v>
      </c>
      <c r="AGQ26">
        <v>62.584971320999998</v>
      </c>
      <c r="AGR26">
        <v>62.584971320999998</v>
      </c>
      <c r="AGS26">
        <v>62.584971320999998</v>
      </c>
      <c r="AGT26">
        <v>62.584971320999998</v>
      </c>
      <c r="AGU26">
        <v>62.584971320999998</v>
      </c>
      <c r="AGV26">
        <v>62.584971320999998</v>
      </c>
      <c r="AGW26">
        <v>62.584971320999998</v>
      </c>
      <c r="AGX26">
        <v>0</v>
      </c>
      <c r="AGY26">
        <v>96.577330058000001</v>
      </c>
      <c r="AGZ26">
        <v>62.584971320999998</v>
      </c>
      <c r="AHA26">
        <v>62.584971320999998</v>
      </c>
      <c r="AHB26">
        <v>62.584971320999998</v>
      </c>
      <c r="AHC26">
        <v>62.584971320999998</v>
      </c>
      <c r="AHD26">
        <v>62.584971320999998</v>
      </c>
      <c r="AHE26">
        <v>62.584971320999998</v>
      </c>
      <c r="AHF26">
        <v>62.742339753000003</v>
      </c>
      <c r="AHG26">
        <v>60.944229878999998</v>
      </c>
      <c r="AHH26">
        <v>64.516126987999996</v>
      </c>
      <c r="AHI26">
        <v>60.070316185999999</v>
      </c>
      <c r="AHJ26">
        <v>63.274710214999999</v>
      </c>
      <c r="AHK26">
        <v>62.676900877000001</v>
      </c>
      <c r="AHL26">
        <v>62.676900877000001</v>
      </c>
      <c r="AHM26">
        <v>71.669332501</v>
      </c>
      <c r="AHN26">
        <v>59.751180933000001</v>
      </c>
      <c r="AHO26">
        <v>63.137772454999997</v>
      </c>
      <c r="AHP26">
        <v>63.137772454999997</v>
      </c>
      <c r="AHQ26">
        <v>62.584971320999998</v>
      </c>
      <c r="AHR26">
        <v>62.584971320999998</v>
      </c>
      <c r="AHS26">
        <v>62.584971320999998</v>
      </c>
      <c r="AHT26">
        <v>62.584971320999998</v>
      </c>
      <c r="AHU26">
        <v>62.584971320999998</v>
      </c>
      <c r="AHV26">
        <v>62.584971320999998</v>
      </c>
      <c r="AHW26">
        <v>62.584971320999998</v>
      </c>
      <c r="AHX26">
        <v>62.584971320999998</v>
      </c>
      <c r="AHY26">
        <v>63.164421220000001</v>
      </c>
      <c r="AHZ26">
        <v>61.297267433000002</v>
      </c>
      <c r="AIA26">
        <v>62.476307490000003</v>
      </c>
      <c r="AIB26">
        <v>62.811831906999998</v>
      </c>
      <c r="AIC26">
        <v>62.584971320999998</v>
      </c>
      <c r="AID26">
        <v>62.584971320999998</v>
      </c>
      <c r="AIE26">
        <v>62.584971320999998</v>
      </c>
      <c r="AIF26">
        <v>62.584971320999998</v>
      </c>
      <c r="AIG26">
        <v>62.584971320999998</v>
      </c>
      <c r="AIH26">
        <v>62.584971320999998</v>
      </c>
      <c r="AII26">
        <v>62.584971320999998</v>
      </c>
      <c r="AIJ26">
        <v>62.584971320999998</v>
      </c>
      <c r="AIK26">
        <v>62.584971320999998</v>
      </c>
      <c r="AIL26">
        <v>62.584971320999998</v>
      </c>
      <c r="AIM26">
        <v>62.584971320999998</v>
      </c>
      <c r="AIN26">
        <v>62.584971320999998</v>
      </c>
      <c r="AIO26">
        <v>62.584971320999998</v>
      </c>
      <c r="AIP26">
        <v>62.584971320999998</v>
      </c>
      <c r="AIQ26">
        <v>62.584971320999998</v>
      </c>
      <c r="AIR26">
        <v>62.584971320999998</v>
      </c>
      <c r="AIS26">
        <v>62.584971320999998</v>
      </c>
      <c r="AIT26">
        <v>62.584971320999998</v>
      </c>
      <c r="AIU26">
        <v>62.584971320999998</v>
      </c>
      <c r="AIV26">
        <v>62.584971320999998</v>
      </c>
      <c r="AIW26">
        <v>62.584971320999998</v>
      </c>
      <c r="AIX26">
        <v>62.584971320999998</v>
      </c>
      <c r="AIY26">
        <v>62.584971320999998</v>
      </c>
      <c r="AIZ26">
        <v>62.584971320999998</v>
      </c>
      <c r="AJA26">
        <v>62.584971320999998</v>
      </c>
      <c r="AJB26">
        <v>62.584971320999998</v>
      </c>
      <c r="AJC26">
        <v>62.584971320999998</v>
      </c>
      <c r="AJD26">
        <v>62.584971320999998</v>
      </c>
      <c r="AJE26">
        <v>62.584971320999998</v>
      </c>
      <c r="AJF26">
        <v>62.584971320999998</v>
      </c>
      <c r="AJG26">
        <v>62.584971320999998</v>
      </c>
      <c r="AJH26">
        <v>62.584971320999998</v>
      </c>
      <c r="AJI26">
        <v>62.584971320999998</v>
      </c>
      <c r="AJJ26">
        <v>62.584971320999998</v>
      </c>
      <c r="AJK26">
        <v>62.584971320999998</v>
      </c>
      <c r="AJL26">
        <v>62.584971320999998</v>
      </c>
      <c r="AJM26">
        <v>62.584971320999998</v>
      </c>
      <c r="AJN26">
        <v>62.584971320999998</v>
      </c>
      <c r="AJO26">
        <v>62.584971320999998</v>
      </c>
      <c r="AJP26">
        <v>62.584971320999998</v>
      </c>
      <c r="AJQ26">
        <v>63.735946656000003</v>
      </c>
      <c r="AJR26">
        <v>62.584971320999998</v>
      </c>
      <c r="AJS26">
        <v>62.584971320999998</v>
      </c>
      <c r="AJT26">
        <v>62.584971320999998</v>
      </c>
      <c r="AJU26">
        <v>62.584971320999998</v>
      </c>
      <c r="AJV26">
        <v>62.584971320999998</v>
      </c>
      <c r="AJW26">
        <v>62.584971320999998</v>
      </c>
      <c r="AJX26">
        <v>62.584971320999998</v>
      </c>
      <c r="AJY26">
        <v>62.584971320999998</v>
      </c>
      <c r="AJZ26">
        <v>62.584971320999998</v>
      </c>
      <c r="AKA26">
        <v>62.584971320999998</v>
      </c>
      <c r="AKB26">
        <v>62.584971320999998</v>
      </c>
      <c r="AKC26">
        <v>62.584971320999998</v>
      </c>
      <c r="AKD26">
        <v>62.584971320999998</v>
      </c>
      <c r="AKE26">
        <v>62.584971320999998</v>
      </c>
      <c r="AKF26">
        <v>62.584971320999998</v>
      </c>
      <c r="AKG26">
        <v>62.584971320999998</v>
      </c>
      <c r="AKH26">
        <v>62.584971320999998</v>
      </c>
      <c r="AKI26">
        <v>62.584971320999998</v>
      </c>
      <c r="AKJ26">
        <v>62.584971320999998</v>
      </c>
      <c r="AKK26">
        <v>62.584971320999998</v>
      </c>
      <c r="AKL26">
        <v>62.584971320999998</v>
      </c>
      <c r="AKM26">
        <v>62.584971320999998</v>
      </c>
      <c r="AKN26">
        <v>62.584971320999998</v>
      </c>
      <c r="AKO26">
        <v>62.584971320999998</v>
      </c>
      <c r="AKP26">
        <v>62.584971320999998</v>
      </c>
      <c r="AKQ26">
        <v>62.584971320999998</v>
      </c>
      <c r="AKR26">
        <v>62.584971320999998</v>
      </c>
      <c r="AKS26">
        <v>62.584971320999998</v>
      </c>
      <c r="AKT26">
        <v>62.584971320999998</v>
      </c>
      <c r="AKU26">
        <v>62.584971320999998</v>
      </c>
      <c r="AKV26">
        <v>62.584971320999998</v>
      </c>
      <c r="AKW26">
        <v>62.584971320999998</v>
      </c>
      <c r="AKX26">
        <v>62.584971320999998</v>
      </c>
      <c r="AKY26">
        <v>62.584971320999998</v>
      </c>
      <c r="AKZ26">
        <v>62.584971320999998</v>
      </c>
      <c r="ALA26">
        <v>62.584971320999998</v>
      </c>
      <c r="ALB26">
        <v>62.584971320999998</v>
      </c>
      <c r="ALC26">
        <v>62.584971320999998</v>
      </c>
      <c r="ALD26">
        <v>62.584971320999998</v>
      </c>
      <c r="ALE26">
        <v>62.584971320999998</v>
      </c>
      <c r="ALF26">
        <v>62.584971320999998</v>
      </c>
      <c r="ALG26">
        <v>62.584971320999998</v>
      </c>
      <c r="ALH26">
        <v>62.584971320999998</v>
      </c>
      <c r="ALI26">
        <v>62.584971320999998</v>
      </c>
      <c r="ALJ26">
        <v>62.584971320999998</v>
      </c>
      <c r="ALK26">
        <v>62.584971320999998</v>
      </c>
      <c r="ALL26">
        <v>62.584971320999998</v>
      </c>
      <c r="ALM26">
        <v>62.584971320999998</v>
      </c>
      <c r="ALN26">
        <v>62.584971320999998</v>
      </c>
      <c r="ALO26">
        <v>62.584971320999998</v>
      </c>
      <c r="ALP26">
        <v>62.584971320999998</v>
      </c>
      <c r="ALQ26">
        <v>62.584971320999998</v>
      </c>
      <c r="ALR26">
        <v>62.584971320999998</v>
      </c>
      <c r="ALS26">
        <v>62.584971320999998</v>
      </c>
      <c r="ALT26">
        <v>62.584971320999998</v>
      </c>
      <c r="ALU26">
        <v>62.584971320999998</v>
      </c>
      <c r="ALV26">
        <v>62.584971320999998</v>
      </c>
      <c r="ALW26">
        <v>62.584971320999998</v>
      </c>
      <c r="ALX26">
        <v>62.584971320999998</v>
      </c>
      <c r="ALY26">
        <v>62.584971320999998</v>
      </c>
      <c r="ALZ26">
        <v>62.584971320999998</v>
      </c>
      <c r="AMA26">
        <v>62.584971320999998</v>
      </c>
      <c r="AMB26">
        <v>62.584971320999998</v>
      </c>
      <c r="AMC26">
        <v>62.584971320999998</v>
      </c>
      <c r="AMD26">
        <v>62.584971320999998</v>
      </c>
      <c r="AME26">
        <v>62.584971320999998</v>
      </c>
      <c r="AMF26">
        <v>62.584971320999998</v>
      </c>
      <c r="AMG26">
        <v>62.584971320999998</v>
      </c>
      <c r="AMH26">
        <v>62.584971320999998</v>
      </c>
      <c r="AMI26">
        <v>62.584971320999998</v>
      </c>
      <c r="AMJ26">
        <v>62.584971320999998</v>
      </c>
      <c r="AMK26">
        <v>62.584971320999998</v>
      </c>
      <c r="AML26">
        <v>62.584971320999998</v>
      </c>
      <c r="AMM26">
        <v>62.584971320999998</v>
      </c>
      <c r="AMN26">
        <v>62.584971320999998</v>
      </c>
      <c r="AMO26">
        <v>62.584971320999998</v>
      </c>
      <c r="AMP26">
        <v>62.584971320999998</v>
      </c>
      <c r="AMQ26">
        <v>62.584971320999998</v>
      </c>
      <c r="AMR26">
        <v>62.584971320999998</v>
      </c>
      <c r="AMS26">
        <v>62.584971320999998</v>
      </c>
      <c r="AMT26">
        <v>62.584971320999998</v>
      </c>
      <c r="AMU26">
        <v>62.584971320999998</v>
      </c>
      <c r="AMV26">
        <v>62.584971320999998</v>
      </c>
      <c r="AMW26">
        <v>62.584971320999998</v>
      </c>
      <c r="AMX26">
        <v>62.584971320999998</v>
      </c>
      <c r="AMY26">
        <v>62.584971320999998</v>
      </c>
      <c r="AMZ26">
        <v>62.584971320999998</v>
      </c>
      <c r="ANA26">
        <v>62.584971320999998</v>
      </c>
      <c r="ANB26">
        <v>62.584971320999998</v>
      </c>
      <c r="ANC26">
        <v>62.584971320999998</v>
      </c>
      <c r="AND26">
        <v>62.584971320999998</v>
      </c>
      <c r="ANE26">
        <v>62.584971320999998</v>
      </c>
      <c r="ANF26">
        <v>62.584971320999998</v>
      </c>
      <c r="ANG26">
        <v>62.584971320999998</v>
      </c>
      <c r="ANH26">
        <v>62.584971320999998</v>
      </c>
      <c r="ANI26">
        <v>5051</v>
      </c>
      <c r="ANJ26">
        <v>1019</v>
      </c>
      <c r="ANK26">
        <v>1</v>
      </c>
      <c r="ANL26">
        <v>71224236</v>
      </c>
      <c r="ANM26">
        <v>1791814</v>
      </c>
      <c r="ANN26">
        <v>16510665</v>
      </c>
      <c r="ANO26">
        <v>56334389</v>
      </c>
      <c r="ANP26">
        <v>1690877</v>
      </c>
      <c r="ANQ26">
        <v>142414</v>
      </c>
      <c r="ANR26">
        <v>14597435</v>
      </c>
      <c r="ANS26">
        <v>93879</v>
      </c>
      <c r="ANT26">
        <v>2127</v>
      </c>
      <c r="ANU26">
        <v>292412</v>
      </c>
      <c r="ANV26">
        <v>7058</v>
      </c>
      <c r="ANW26">
        <v>2</v>
      </c>
      <c r="AOH26">
        <v>2</v>
      </c>
      <c r="AOI26">
        <v>3</v>
      </c>
      <c r="AOJ26">
        <v>0</v>
      </c>
      <c r="AOK26">
        <v>3</v>
      </c>
      <c r="AOL26">
        <v>2</v>
      </c>
      <c r="AOM26">
        <v>3</v>
      </c>
      <c r="AON26">
        <v>2</v>
      </c>
      <c r="AOO26">
        <v>3</v>
      </c>
      <c r="AOP26">
        <v>9</v>
      </c>
      <c r="AOQ26">
        <v>9</v>
      </c>
      <c r="AOR26">
        <v>14515276</v>
      </c>
      <c r="AOS26">
        <v>17693538</v>
      </c>
      <c r="AOT26">
        <v>3035732</v>
      </c>
      <c r="AOU26">
        <v>82159</v>
      </c>
      <c r="AOV26">
        <v>8068603</v>
      </c>
      <c r="AOW26">
        <v>0</v>
      </c>
      <c r="AOX26">
        <v>282482</v>
      </c>
      <c r="AOY26">
        <v>487079</v>
      </c>
      <c r="AOZ26">
        <v>32418</v>
      </c>
      <c r="APA26">
        <v>27026949</v>
      </c>
      <c r="APB26">
        <v>0</v>
      </c>
      <c r="APC26">
        <v>17693538</v>
      </c>
      <c r="APD26">
        <v>3035732</v>
      </c>
      <c r="APE26">
        <v>0</v>
      </c>
      <c r="APF26">
        <v>8068603</v>
      </c>
      <c r="APG26">
        <v>0</v>
      </c>
      <c r="APH26">
        <v>282482</v>
      </c>
      <c r="API26">
        <v>487079</v>
      </c>
      <c r="APJ26">
        <v>32418</v>
      </c>
      <c r="APK26">
        <v>26734537</v>
      </c>
      <c r="APL26">
        <v>14515276</v>
      </c>
      <c r="APM26">
        <v>0</v>
      </c>
      <c r="APN26">
        <v>82159</v>
      </c>
      <c r="APO26">
        <v>0</v>
      </c>
      <c r="APP26">
        <v>0</v>
      </c>
      <c r="APQ26">
        <v>0</v>
      </c>
      <c r="APR26">
        <v>0</v>
      </c>
      <c r="APS26">
        <v>0</v>
      </c>
      <c r="APT26">
        <v>0</v>
      </c>
      <c r="APU26">
        <v>292412</v>
      </c>
      <c r="AQA26">
        <v>1</v>
      </c>
    </row>
    <row r="27" spans="1:1119" x14ac:dyDescent="0.25">
      <c r="A27">
        <v>4817</v>
      </c>
      <c r="B27">
        <v>1</v>
      </c>
      <c r="C27">
        <v>2</v>
      </c>
      <c r="D27">
        <v>4</v>
      </c>
      <c r="E27">
        <v>1</v>
      </c>
      <c r="F27">
        <v>49000</v>
      </c>
      <c r="G27">
        <v>5</v>
      </c>
      <c r="H27">
        <v>3</v>
      </c>
      <c r="I27">
        <v>6</v>
      </c>
      <c r="J27">
        <v>2</v>
      </c>
      <c r="K27">
        <v>1</v>
      </c>
      <c r="L27">
        <v>2</v>
      </c>
      <c r="M27">
        <v>3</v>
      </c>
      <c r="N27">
        <v>1</v>
      </c>
      <c r="P27">
        <v>2</v>
      </c>
      <c r="Q27">
        <v>0</v>
      </c>
      <c r="R27">
        <v>10</v>
      </c>
      <c r="S27">
        <v>2</v>
      </c>
      <c r="T27">
        <v>1</v>
      </c>
      <c r="U27">
        <v>1</v>
      </c>
      <c r="V27">
        <v>2</v>
      </c>
      <c r="X27">
        <v>1989</v>
      </c>
      <c r="Y27">
        <v>6</v>
      </c>
      <c r="AA27">
        <v>1</v>
      </c>
      <c r="AB27">
        <v>2</v>
      </c>
      <c r="AC27">
        <v>2</v>
      </c>
      <c r="AD27">
        <v>1</v>
      </c>
      <c r="AE27">
        <v>1</v>
      </c>
      <c r="AF27">
        <v>2</v>
      </c>
      <c r="AG27">
        <v>2</v>
      </c>
      <c r="AH27">
        <v>2</v>
      </c>
      <c r="AI27">
        <v>1</v>
      </c>
      <c r="AJ27">
        <v>1</v>
      </c>
      <c r="AK27">
        <v>2</v>
      </c>
      <c r="AL27">
        <v>2</v>
      </c>
      <c r="AM27">
        <v>2</v>
      </c>
      <c r="AN27">
        <v>1</v>
      </c>
      <c r="AO27">
        <v>2</v>
      </c>
      <c r="AP27">
        <v>2</v>
      </c>
      <c r="AQ27">
        <v>1</v>
      </c>
      <c r="AX27">
        <v>8</v>
      </c>
      <c r="BL27">
        <v>1</v>
      </c>
      <c r="BM27">
        <v>2</v>
      </c>
      <c r="BN27">
        <v>15</v>
      </c>
      <c r="BP27">
        <v>2</v>
      </c>
      <c r="BV27">
        <v>2</v>
      </c>
      <c r="BX27">
        <v>2</v>
      </c>
      <c r="BY27">
        <v>1</v>
      </c>
      <c r="BZ27">
        <v>2</v>
      </c>
      <c r="CA27">
        <v>2</v>
      </c>
      <c r="CB27">
        <v>1</v>
      </c>
      <c r="CC27">
        <v>1</v>
      </c>
      <c r="CG27">
        <v>12</v>
      </c>
      <c r="CJ27">
        <v>2</v>
      </c>
      <c r="CK27">
        <v>1</v>
      </c>
      <c r="CL27">
        <v>2</v>
      </c>
      <c r="CM27">
        <v>45</v>
      </c>
      <c r="CN27">
        <v>3</v>
      </c>
      <c r="CO27">
        <v>125</v>
      </c>
      <c r="CP27">
        <v>7</v>
      </c>
      <c r="CQ27">
        <v>1</v>
      </c>
      <c r="CR27">
        <v>1</v>
      </c>
      <c r="CS27">
        <v>1</v>
      </c>
      <c r="CT27">
        <v>1</v>
      </c>
      <c r="CU27">
        <v>2</v>
      </c>
      <c r="CV27">
        <v>2</v>
      </c>
      <c r="CW27">
        <v>1</v>
      </c>
      <c r="CX27">
        <v>1</v>
      </c>
      <c r="CZ27">
        <v>1</v>
      </c>
      <c r="DA27">
        <v>1</v>
      </c>
      <c r="DB27">
        <v>2</v>
      </c>
      <c r="DD27">
        <v>2</v>
      </c>
      <c r="DE27">
        <v>2</v>
      </c>
      <c r="DF27">
        <v>2</v>
      </c>
      <c r="DG27">
        <v>2</v>
      </c>
      <c r="DH27">
        <v>2</v>
      </c>
      <c r="DI27">
        <v>2</v>
      </c>
      <c r="DJ27">
        <v>2</v>
      </c>
      <c r="DK27">
        <v>2</v>
      </c>
      <c r="DL27">
        <v>2</v>
      </c>
      <c r="DM27">
        <v>1</v>
      </c>
      <c r="DV27">
        <v>1</v>
      </c>
      <c r="DW27">
        <v>2</v>
      </c>
      <c r="EF27">
        <v>100</v>
      </c>
      <c r="EH27">
        <v>2</v>
      </c>
      <c r="EI27">
        <v>2</v>
      </c>
      <c r="EJ27">
        <v>1</v>
      </c>
      <c r="EK27">
        <v>2</v>
      </c>
      <c r="EL27">
        <v>1</v>
      </c>
      <c r="EM27">
        <v>2</v>
      </c>
      <c r="EN27">
        <v>2</v>
      </c>
      <c r="EQ27">
        <v>100</v>
      </c>
      <c r="ES27">
        <v>100</v>
      </c>
      <c r="EV27">
        <v>5</v>
      </c>
      <c r="EW27">
        <v>2</v>
      </c>
      <c r="FD27">
        <v>2</v>
      </c>
      <c r="FE27">
        <v>2</v>
      </c>
      <c r="FF27">
        <v>2</v>
      </c>
      <c r="FG27">
        <v>1</v>
      </c>
      <c r="FH27">
        <v>2</v>
      </c>
      <c r="FI27">
        <v>2</v>
      </c>
      <c r="FJ27">
        <v>2</v>
      </c>
      <c r="FR27">
        <v>1</v>
      </c>
      <c r="FS27">
        <v>2</v>
      </c>
      <c r="FT27">
        <v>2</v>
      </c>
      <c r="FU27">
        <v>2</v>
      </c>
      <c r="FV27">
        <v>2</v>
      </c>
      <c r="FW27">
        <v>2</v>
      </c>
      <c r="FX27">
        <v>2</v>
      </c>
      <c r="FY27">
        <v>2</v>
      </c>
      <c r="FZ27">
        <v>1</v>
      </c>
      <c r="GL27">
        <v>2</v>
      </c>
      <c r="GM27">
        <v>1</v>
      </c>
      <c r="GN27">
        <v>2</v>
      </c>
      <c r="GO27">
        <v>2</v>
      </c>
      <c r="GP27">
        <v>2</v>
      </c>
      <c r="GQ27">
        <v>2</v>
      </c>
      <c r="GR27">
        <v>1</v>
      </c>
      <c r="GS27">
        <v>2</v>
      </c>
      <c r="GZ27">
        <v>100</v>
      </c>
      <c r="HA27">
        <v>2</v>
      </c>
      <c r="HB27">
        <v>1</v>
      </c>
      <c r="HC27">
        <v>2</v>
      </c>
      <c r="HD27">
        <v>2</v>
      </c>
      <c r="HE27">
        <v>1</v>
      </c>
      <c r="HF27">
        <v>2</v>
      </c>
      <c r="HG27">
        <v>2</v>
      </c>
      <c r="HH27">
        <v>2</v>
      </c>
      <c r="HJ27">
        <v>100</v>
      </c>
      <c r="HM27">
        <v>100</v>
      </c>
      <c r="HQ27">
        <v>2</v>
      </c>
      <c r="HR27">
        <v>2</v>
      </c>
      <c r="HS27">
        <v>1</v>
      </c>
      <c r="IL27">
        <v>1</v>
      </c>
      <c r="IM27">
        <v>2</v>
      </c>
      <c r="IN27">
        <v>2</v>
      </c>
      <c r="IO27">
        <v>2</v>
      </c>
      <c r="IP27">
        <v>2</v>
      </c>
      <c r="IQ27">
        <v>2</v>
      </c>
      <c r="IR27">
        <v>2</v>
      </c>
      <c r="IS27">
        <v>2</v>
      </c>
      <c r="IT27">
        <v>1</v>
      </c>
      <c r="IU27">
        <v>2</v>
      </c>
      <c r="IV27">
        <v>1</v>
      </c>
      <c r="IW27">
        <v>2</v>
      </c>
      <c r="IX27">
        <v>2</v>
      </c>
      <c r="IY27">
        <v>2</v>
      </c>
      <c r="IZ27">
        <v>2</v>
      </c>
      <c r="JA27">
        <v>2</v>
      </c>
      <c r="JB27">
        <v>1</v>
      </c>
      <c r="JC27">
        <v>3</v>
      </c>
      <c r="JD27">
        <v>1</v>
      </c>
      <c r="JE27">
        <v>3</v>
      </c>
      <c r="JF27">
        <v>2</v>
      </c>
      <c r="JH27">
        <v>1</v>
      </c>
      <c r="JI27">
        <v>1</v>
      </c>
      <c r="JJ27">
        <v>1</v>
      </c>
      <c r="JS27">
        <v>1</v>
      </c>
      <c r="JV27">
        <v>2</v>
      </c>
      <c r="JW27">
        <v>2</v>
      </c>
      <c r="KF27">
        <v>2</v>
      </c>
      <c r="KG27">
        <v>2</v>
      </c>
      <c r="KP27">
        <v>1</v>
      </c>
      <c r="KW27">
        <v>2</v>
      </c>
      <c r="KX27">
        <v>2</v>
      </c>
      <c r="KY27">
        <v>2</v>
      </c>
      <c r="KZ27">
        <v>2</v>
      </c>
      <c r="LA27">
        <v>2</v>
      </c>
      <c r="LB27">
        <v>1</v>
      </c>
      <c r="LE27">
        <v>2</v>
      </c>
      <c r="LO27">
        <v>1</v>
      </c>
      <c r="LP27">
        <v>2</v>
      </c>
      <c r="LQ27">
        <v>2</v>
      </c>
      <c r="LR27">
        <v>2</v>
      </c>
      <c r="LT27">
        <v>1</v>
      </c>
      <c r="MA27">
        <v>2</v>
      </c>
      <c r="MB27">
        <v>2</v>
      </c>
      <c r="MJ27">
        <v>2</v>
      </c>
      <c r="MT27">
        <v>1</v>
      </c>
      <c r="MU27">
        <v>2</v>
      </c>
      <c r="MY27">
        <v>2</v>
      </c>
      <c r="MZ27">
        <v>1</v>
      </c>
      <c r="NA27">
        <v>1</v>
      </c>
      <c r="NB27">
        <v>2</v>
      </c>
      <c r="NC27">
        <v>2</v>
      </c>
      <c r="ND27">
        <v>2</v>
      </c>
      <c r="NE27">
        <v>1</v>
      </c>
      <c r="NF27">
        <v>1</v>
      </c>
      <c r="NG27">
        <v>1</v>
      </c>
      <c r="NH27">
        <v>2</v>
      </c>
      <c r="NI27">
        <v>2</v>
      </c>
      <c r="NM27">
        <v>60</v>
      </c>
      <c r="NN27">
        <v>3</v>
      </c>
      <c r="NO27">
        <v>1</v>
      </c>
      <c r="NU27">
        <v>1</v>
      </c>
      <c r="NV27">
        <v>100</v>
      </c>
      <c r="NW27">
        <v>6</v>
      </c>
      <c r="NX27">
        <v>1</v>
      </c>
      <c r="NY27">
        <v>4</v>
      </c>
      <c r="NZ27">
        <v>1</v>
      </c>
      <c r="OA27">
        <v>25</v>
      </c>
      <c r="OB27">
        <v>4</v>
      </c>
      <c r="OC27">
        <v>6</v>
      </c>
      <c r="OD27">
        <v>2</v>
      </c>
      <c r="OE27">
        <v>1</v>
      </c>
      <c r="OF27">
        <v>10</v>
      </c>
      <c r="OG27">
        <v>3</v>
      </c>
      <c r="OH27">
        <v>1</v>
      </c>
      <c r="OI27">
        <v>1</v>
      </c>
      <c r="OJ27">
        <v>2</v>
      </c>
      <c r="OK27">
        <v>2</v>
      </c>
      <c r="OM27">
        <v>2</v>
      </c>
      <c r="OO27">
        <v>1</v>
      </c>
      <c r="OP27">
        <v>1</v>
      </c>
      <c r="OQ27">
        <v>1</v>
      </c>
      <c r="OR27">
        <v>6</v>
      </c>
      <c r="OS27">
        <v>1</v>
      </c>
      <c r="OT27">
        <v>100</v>
      </c>
      <c r="OU27">
        <v>4</v>
      </c>
      <c r="OW27">
        <v>25</v>
      </c>
      <c r="OX27">
        <v>1</v>
      </c>
      <c r="OY27">
        <v>1</v>
      </c>
      <c r="OZ27">
        <v>1</v>
      </c>
      <c r="PA27">
        <v>2</v>
      </c>
      <c r="PB27">
        <v>2</v>
      </c>
      <c r="PC27">
        <v>2</v>
      </c>
      <c r="PD27">
        <v>2</v>
      </c>
      <c r="PE27">
        <v>2</v>
      </c>
      <c r="PF27">
        <v>2</v>
      </c>
      <c r="PG27">
        <v>100</v>
      </c>
      <c r="PO27">
        <v>2</v>
      </c>
      <c r="PP27">
        <v>1</v>
      </c>
      <c r="PQ27">
        <v>2</v>
      </c>
      <c r="PR27">
        <v>2</v>
      </c>
      <c r="PS27">
        <v>2</v>
      </c>
      <c r="PT27">
        <v>2</v>
      </c>
      <c r="PU27">
        <v>2</v>
      </c>
      <c r="PV27">
        <v>2</v>
      </c>
      <c r="PW27">
        <v>1</v>
      </c>
      <c r="PX27">
        <v>3</v>
      </c>
      <c r="PY27">
        <v>1</v>
      </c>
      <c r="PZ27">
        <v>2</v>
      </c>
      <c r="QA27">
        <v>2</v>
      </c>
      <c r="QB27">
        <v>1</v>
      </c>
      <c r="QC27">
        <v>0</v>
      </c>
      <c r="QD27">
        <v>0</v>
      </c>
      <c r="QE27">
        <v>0</v>
      </c>
      <c r="QF27">
        <v>0</v>
      </c>
      <c r="QG27">
        <v>0</v>
      </c>
      <c r="QH27">
        <v>0</v>
      </c>
      <c r="QI27">
        <v>0</v>
      </c>
      <c r="QJ27">
        <v>0</v>
      </c>
      <c r="QK27">
        <v>0</v>
      </c>
      <c r="QL27">
        <v>0</v>
      </c>
      <c r="QM27">
        <v>9</v>
      </c>
      <c r="QN27">
        <v>0</v>
      </c>
      <c r="QO27">
        <v>0</v>
      </c>
      <c r="QP27">
        <v>0</v>
      </c>
      <c r="QQ27">
        <v>0</v>
      </c>
      <c r="QR27">
        <v>0</v>
      </c>
      <c r="QS27">
        <v>0</v>
      </c>
      <c r="QT27">
        <v>0</v>
      </c>
      <c r="QU27">
        <v>9</v>
      </c>
      <c r="QV27">
        <v>0</v>
      </c>
      <c r="QW27">
        <v>0</v>
      </c>
      <c r="QX27">
        <v>0</v>
      </c>
      <c r="QY27">
        <v>0</v>
      </c>
      <c r="QZ27">
        <v>0</v>
      </c>
      <c r="RA27">
        <v>0</v>
      </c>
      <c r="RB27">
        <v>0</v>
      </c>
      <c r="RC27">
        <v>0</v>
      </c>
      <c r="RD27">
        <v>0</v>
      </c>
      <c r="RE27">
        <v>0</v>
      </c>
      <c r="RF27">
        <v>0</v>
      </c>
      <c r="RG27">
        <v>0</v>
      </c>
      <c r="RH27">
        <v>0</v>
      </c>
      <c r="RI27">
        <v>0</v>
      </c>
      <c r="RJ27">
        <v>0</v>
      </c>
      <c r="RK27">
        <v>0</v>
      </c>
      <c r="RL27">
        <v>0</v>
      </c>
      <c r="RM27">
        <v>0</v>
      </c>
      <c r="RN27">
        <v>9</v>
      </c>
      <c r="RO27">
        <v>9</v>
      </c>
      <c r="RP27">
        <v>9</v>
      </c>
      <c r="RQ27">
        <v>9</v>
      </c>
      <c r="RR27">
        <v>9</v>
      </c>
      <c r="RS27">
        <v>9</v>
      </c>
      <c r="RT27">
        <v>9</v>
      </c>
      <c r="RU27">
        <v>9</v>
      </c>
      <c r="RV27">
        <v>9</v>
      </c>
      <c r="RW27">
        <v>9</v>
      </c>
      <c r="RX27">
        <v>9</v>
      </c>
      <c r="RY27">
        <v>0</v>
      </c>
      <c r="RZ27">
        <v>0</v>
      </c>
      <c r="SA27">
        <v>0</v>
      </c>
      <c r="SB27">
        <v>0</v>
      </c>
      <c r="SC27">
        <v>9</v>
      </c>
      <c r="SD27">
        <v>9</v>
      </c>
      <c r="SE27">
        <v>9</v>
      </c>
      <c r="SF27">
        <v>9</v>
      </c>
      <c r="SG27">
        <v>9</v>
      </c>
      <c r="SH27">
        <v>0</v>
      </c>
      <c r="SI27">
        <v>9</v>
      </c>
      <c r="SJ27">
        <v>0</v>
      </c>
      <c r="SK27">
        <v>0</v>
      </c>
      <c r="SL27">
        <v>0</v>
      </c>
      <c r="SM27">
        <v>0</v>
      </c>
      <c r="SN27">
        <v>0</v>
      </c>
      <c r="SO27">
        <v>0</v>
      </c>
      <c r="SP27">
        <v>9</v>
      </c>
      <c r="SQ27">
        <v>9</v>
      </c>
      <c r="SR27">
        <v>9</v>
      </c>
      <c r="SS27">
        <v>0</v>
      </c>
      <c r="ST27">
        <v>9</v>
      </c>
      <c r="SU27">
        <v>9</v>
      </c>
      <c r="SV27">
        <v>0</v>
      </c>
      <c r="SW27">
        <v>0</v>
      </c>
      <c r="SX27">
        <v>0</v>
      </c>
      <c r="SY27">
        <v>0</v>
      </c>
      <c r="SZ27">
        <v>0</v>
      </c>
      <c r="TA27">
        <v>0</v>
      </c>
      <c r="TB27">
        <v>0</v>
      </c>
      <c r="TC27">
        <v>0</v>
      </c>
      <c r="TD27">
        <v>0</v>
      </c>
      <c r="TE27">
        <v>0</v>
      </c>
      <c r="TF27">
        <v>0</v>
      </c>
      <c r="TG27">
        <v>0</v>
      </c>
      <c r="TH27">
        <v>0</v>
      </c>
      <c r="TI27">
        <v>0</v>
      </c>
      <c r="TJ27">
        <v>0</v>
      </c>
      <c r="TK27">
        <v>0</v>
      </c>
      <c r="TL27">
        <v>0</v>
      </c>
      <c r="TM27">
        <v>0</v>
      </c>
      <c r="TN27">
        <v>0</v>
      </c>
      <c r="TO27">
        <v>0</v>
      </c>
      <c r="TP27">
        <v>0</v>
      </c>
      <c r="TQ27">
        <v>0</v>
      </c>
      <c r="TR27">
        <v>0</v>
      </c>
      <c r="TS27">
        <v>0</v>
      </c>
      <c r="TT27">
        <v>0</v>
      </c>
      <c r="TU27">
        <v>0</v>
      </c>
      <c r="TV27">
        <v>0</v>
      </c>
      <c r="TW27">
        <v>0</v>
      </c>
      <c r="TX27">
        <v>9</v>
      </c>
      <c r="TY27">
        <v>9</v>
      </c>
      <c r="TZ27">
        <v>9</v>
      </c>
      <c r="UA27">
        <v>9</v>
      </c>
      <c r="UB27">
        <v>9</v>
      </c>
      <c r="UC27">
        <v>9</v>
      </c>
      <c r="UD27">
        <v>9</v>
      </c>
      <c r="UE27">
        <v>9</v>
      </c>
      <c r="UF27">
        <v>0</v>
      </c>
      <c r="UG27">
        <v>0</v>
      </c>
      <c r="UH27">
        <v>9</v>
      </c>
      <c r="UI27">
        <v>9</v>
      </c>
      <c r="UJ27">
        <v>9</v>
      </c>
      <c r="UK27">
        <v>9</v>
      </c>
      <c r="UL27">
        <v>9</v>
      </c>
      <c r="UM27">
        <v>9</v>
      </c>
      <c r="UN27">
        <v>9</v>
      </c>
      <c r="UO27">
        <v>9</v>
      </c>
      <c r="UP27">
        <v>0</v>
      </c>
      <c r="UQ27">
        <v>9</v>
      </c>
      <c r="UR27">
        <v>0</v>
      </c>
      <c r="US27">
        <v>0</v>
      </c>
      <c r="UT27">
        <v>0</v>
      </c>
      <c r="UU27">
        <v>0</v>
      </c>
      <c r="UV27">
        <v>0</v>
      </c>
      <c r="UW27">
        <v>0</v>
      </c>
      <c r="UX27">
        <v>0</v>
      </c>
      <c r="UY27">
        <v>9</v>
      </c>
      <c r="UZ27">
        <v>9</v>
      </c>
      <c r="VA27">
        <v>0</v>
      </c>
      <c r="VB27">
        <v>9</v>
      </c>
      <c r="VC27">
        <v>0</v>
      </c>
      <c r="VD27">
        <v>9</v>
      </c>
      <c r="VE27">
        <v>9</v>
      </c>
      <c r="VF27">
        <v>0</v>
      </c>
      <c r="VG27">
        <v>1</v>
      </c>
      <c r="VH27">
        <v>9</v>
      </c>
      <c r="VI27">
        <v>9</v>
      </c>
      <c r="VJ27">
        <v>9</v>
      </c>
      <c r="VK27">
        <v>9</v>
      </c>
      <c r="VL27">
        <v>9</v>
      </c>
      <c r="VM27">
        <v>9</v>
      </c>
      <c r="VN27">
        <v>0</v>
      </c>
      <c r="VO27">
        <v>0</v>
      </c>
      <c r="VP27">
        <v>0</v>
      </c>
      <c r="VQ27">
        <v>0</v>
      </c>
      <c r="VR27">
        <v>0</v>
      </c>
      <c r="VS27">
        <v>0</v>
      </c>
      <c r="VT27">
        <v>0</v>
      </c>
      <c r="VU27">
        <v>9</v>
      </c>
      <c r="VV27">
        <v>9</v>
      </c>
      <c r="VW27">
        <v>9</v>
      </c>
      <c r="VX27">
        <v>9</v>
      </c>
      <c r="VY27">
        <v>9</v>
      </c>
      <c r="VZ27">
        <v>9</v>
      </c>
      <c r="WA27">
        <v>9</v>
      </c>
      <c r="WB27">
        <v>0</v>
      </c>
      <c r="WC27">
        <v>0</v>
      </c>
      <c r="WD27">
        <v>0</v>
      </c>
      <c r="WE27">
        <v>0</v>
      </c>
      <c r="WF27">
        <v>0</v>
      </c>
      <c r="WG27">
        <v>0</v>
      </c>
      <c r="WH27">
        <v>0</v>
      </c>
      <c r="WI27">
        <v>0</v>
      </c>
      <c r="WJ27">
        <v>0</v>
      </c>
      <c r="WK27">
        <v>9</v>
      </c>
      <c r="WL27">
        <v>9</v>
      </c>
      <c r="WM27">
        <v>9</v>
      </c>
      <c r="WN27">
        <v>9</v>
      </c>
      <c r="WO27">
        <v>9</v>
      </c>
      <c r="WP27">
        <v>9</v>
      </c>
      <c r="WQ27">
        <v>9</v>
      </c>
      <c r="WR27">
        <v>9</v>
      </c>
      <c r="WS27">
        <v>1</v>
      </c>
      <c r="WT27">
        <v>1</v>
      </c>
      <c r="WU27">
        <v>1</v>
      </c>
      <c r="WV27">
        <v>1</v>
      </c>
      <c r="WW27">
        <v>1</v>
      </c>
      <c r="WX27">
        <v>1</v>
      </c>
      <c r="WY27">
        <v>0</v>
      </c>
      <c r="WZ27">
        <v>0</v>
      </c>
      <c r="XA27">
        <v>9</v>
      </c>
      <c r="XB27">
        <v>9</v>
      </c>
      <c r="XC27">
        <v>9</v>
      </c>
      <c r="XD27">
        <v>9</v>
      </c>
      <c r="XE27">
        <v>9</v>
      </c>
      <c r="XF27">
        <v>9</v>
      </c>
      <c r="XG27">
        <v>0</v>
      </c>
      <c r="XH27">
        <v>0</v>
      </c>
      <c r="XI27">
        <v>0</v>
      </c>
      <c r="XJ27">
        <v>0</v>
      </c>
      <c r="XK27">
        <v>0</v>
      </c>
      <c r="XL27">
        <v>0</v>
      </c>
      <c r="XM27">
        <v>0</v>
      </c>
      <c r="XN27">
        <v>0</v>
      </c>
      <c r="XO27">
        <v>0</v>
      </c>
      <c r="XP27">
        <v>9</v>
      </c>
      <c r="XQ27">
        <v>0</v>
      </c>
      <c r="XR27">
        <v>9</v>
      </c>
      <c r="XS27">
        <v>9</v>
      </c>
      <c r="XT27">
        <v>0</v>
      </c>
      <c r="XU27">
        <v>9</v>
      </c>
      <c r="XV27">
        <v>9</v>
      </c>
      <c r="XW27">
        <v>9</v>
      </c>
      <c r="XX27">
        <v>0</v>
      </c>
      <c r="XY27">
        <v>1</v>
      </c>
      <c r="XZ27">
        <v>0</v>
      </c>
      <c r="YA27">
        <v>9</v>
      </c>
      <c r="YB27">
        <v>9</v>
      </c>
      <c r="YC27">
        <v>9</v>
      </c>
      <c r="YD27">
        <v>9</v>
      </c>
      <c r="YE27">
        <v>9</v>
      </c>
      <c r="YF27">
        <v>9</v>
      </c>
      <c r="YG27">
        <v>9</v>
      </c>
      <c r="YH27">
        <v>9</v>
      </c>
      <c r="YI27">
        <v>9</v>
      </c>
      <c r="YJ27">
        <v>9</v>
      </c>
      <c r="YK27">
        <v>9</v>
      </c>
      <c r="YL27">
        <v>9</v>
      </c>
      <c r="YM27">
        <v>9</v>
      </c>
      <c r="YN27">
        <v>9</v>
      </c>
      <c r="YO27">
        <v>9</v>
      </c>
      <c r="YP27">
        <v>9</v>
      </c>
      <c r="YQ27">
        <v>9</v>
      </c>
      <c r="YR27">
        <v>9</v>
      </c>
      <c r="YS27">
        <v>0</v>
      </c>
      <c r="YT27">
        <v>0</v>
      </c>
      <c r="YU27">
        <v>0</v>
      </c>
      <c r="YV27">
        <v>0</v>
      </c>
      <c r="YW27">
        <v>0</v>
      </c>
      <c r="YX27">
        <v>0</v>
      </c>
      <c r="YY27">
        <v>0</v>
      </c>
      <c r="YZ27">
        <v>0</v>
      </c>
      <c r="ZA27">
        <v>0</v>
      </c>
      <c r="ZB27">
        <v>1</v>
      </c>
      <c r="ZC27">
        <v>1</v>
      </c>
      <c r="ZD27">
        <v>1</v>
      </c>
      <c r="ZE27">
        <v>1</v>
      </c>
      <c r="ZF27">
        <v>1</v>
      </c>
      <c r="ZG27">
        <v>1</v>
      </c>
      <c r="ZH27">
        <v>0</v>
      </c>
      <c r="ZI27">
        <v>0</v>
      </c>
      <c r="ZJ27">
        <v>0</v>
      </c>
      <c r="ZK27">
        <v>0</v>
      </c>
      <c r="ZL27">
        <v>0</v>
      </c>
      <c r="ZM27">
        <v>0</v>
      </c>
      <c r="ZN27">
        <v>9</v>
      </c>
      <c r="ZO27">
        <v>0</v>
      </c>
      <c r="ZP27">
        <v>0</v>
      </c>
      <c r="ZQ27">
        <v>0</v>
      </c>
      <c r="ZR27">
        <v>9</v>
      </c>
      <c r="ZS27">
        <v>9</v>
      </c>
      <c r="ZT27">
        <v>9</v>
      </c>
      <c r="ZU27">
        <v>9</v>
      </c>
      <c r="ZV27">
        <v>9</v>
      </c>
      <c r="ZW27">
        <v>9</v>
      </c>
      <c r="ZX27">
        <v>9</v>
      </c>
      <c r="ZY27">
        <v>9</v>
      </c>
      <c r="ZZ27">
        <v>0</v>
      </c>
      <c r="AAA27">
        <v>9</v>
      </c>
      <c r="AAB27">
        <v>9</v>
      </c>
      <c r="AAC27">
        <v>0</v>
      </c>
      <c r="AAD27">
        <v>0</v>
      </c>
      <c r="AAE27">
        <v>9</v>
      </c>
      <c r="AAF27">
        <v>9</v>
      </c>
      <c r="AAG27">
        <v>9</v>
      </c>
      <c r="AAH27">
        <v>9</v>
      </c>
      <c r="AAI27">
        <v>9</v>
      </c>
      <c r="AAJ27">
        <v>9</v>
      </c>
      <c r="AAK27">
        <v>9</v>
      </c>
      <c r="AAL27">
        <v>9</v>
      </c>
      <c r="AAM27">
        <v>0</v>
      </c>
      <c r="AAN27">
        <v>0</v>
      </c>
      <c r="AAO27">
        <v>9</v>
      </c>
      <c r="AAP27">
        <v>9</v>
      </c>
      <c r="AAQ27">
        <v>9</v>
      </c>
      <c r="AAR27">
        <v>9</v>
      </c>
      <c r="AAS27">
        <v>9</v>
      </c>
      <c r="AAT27">
        <v>9</v>
      </c>
      <c r="AAU27">
        <v>9</v>
      </c>
      <c r="AAV27">
        <v>9</v>
      </c>
      <c r="AAW27">
        <v>0</v>
      </c>
      <c r="AAX27">
        <v>9</v>
      </c>
      <c r="AAY27">
        <v>9</v>
      </c>
      <c r="AAZ27">
        <v>9</v>
      </c>
      <c r="ABA27">
        <v>9</v>
      </c>
      <c r="ABB27">
        <v>9</v>
      </c>
      <c r="ABC27">
        <v>9</v>
      </c>
      <c r="ABD27">
        <v>0</v>
      </c>
      <c r="ABE27">
        <v>0</v>
      </c>
      <c r="ABF27">
        <v>0</v>
      </c>
      <c r="ABG27">
        <v>0</v>
      </c>
      <c r="ABH27">
        <v>0</v>
      </c>
      <c r="ABI27">
        <v>0</v>
      </c>
      <c r="ABJ27">
        <v>9</v>
      </c>
      <c r="ABK27">
        <v>9</v>
      </c>
      <c r="ABL27">
        <v>9</v>
      </c>
      <c r="ABM27">
        <v>9</v>
      </c>
      <c r="ABN27">
        <v>9</v>
      </c>
      <c r="ABO27">
        <v>9</v>
      </c>
      <c r="ABP27">
        <v>9</v>
      </c>
      <c r="ABQ27">
        <v>0</v>
      </c>
      <c r="ABR27">
        <v>9</v>
      </c>
      <c r="ABS27">
        <v>9</v>
      </c>
      <c r="ABT27">
        <v>9</v>
      </c>
      <c r="ABU27">
        <v>9</v>
      </c>
      <c r="ABV27">
        <v>9</v>
      </c>
      <c r="ABW27">
        <v>9</v>
      </c>
      <c r="ABX27">
        <v>9</v>
      </c>
      <c r="ABY27">
        <v>0</v>
      </c>
      <c r="ABZ27">
        <v>9</v>
      </c>
      <c r="ACA27">
        <v>9</v>
      </c>
      <c r="ACB27">
        <v>9</v>
      </c>
      <c r="ACC27">
        <v>9</v>
      </c>
      <c r="ACD27">
        <v>9</v>
      </c>
      <c r="ACE27">
        <v>9</v>
      </c>
      <c r="ACF27">
        <v>9</v>
      </c>
      <c r="ACG27">
        <v>9</v>
      </c>
      <c r="ACH27">
        <v>9</v>
      </c>
      <c r="ACI27">
        <v>0</v>
      </c>
      <c r="ACJ27">
        <v>0</v>
      </c>
      <c r="ACK27">
        <v>9</v>
      </c>
      <c r="ACL27">
        <v>9</v>
      </c>
      <c r="ACM27">
        <v>9</v>
      </c>
      <c r="ACN27">
        <v>0</v>
      </c>
      <c r="ACO27">
        <v>0</v>
      </c>
      <c r="ACP27">
        <v>0</v>
      </c>
      <c r="ACQ27">
        <v>0</v>
      </c>
      <c r="ACR27">
        <v>0</v>
      </c>
      <c r="ACS27">
        <v>0</v>
      </c>
      <c r="ACT27">
        <v>0</v>
      </c>
      <c r="ACU27">
        <v>0</v>
      </c>
      <c r="ACV27">
        <v>0</v>
      </c>
      <c r="ACW27">
        <v>0</v>
      </c>
      <c r="ACX27">
        <v>0</v>
      </c>
      <c r="ACY27">
        <v>9</v>
      </c>
      <c r="ACZ27">
        <v>9</v>
      </c>
      <c r="ADA27">
        <v>9</v>
      </c>
      <c r="ADB27">
        <v>0</v>
      </c>
      <c r="ADC27">
        <v>0</v>
      </c>
      <c r="ADD27">
        <v>0</v>
      </c>
      <c r="ADE27">
        <v>9</v>
      </c>
      <c r="ADF27">
        <v>9</v>
      </c>
      <c r="ADG27">
        <v>9</v>
      </c>
      <c r="ADH27">
        <v>9</v>
      </c>
      <c r="ADI27">
        <v>9</v>
      </c>
      <c r="ADJ27">
        <v>0</v>
      </c>
      <c r="ADK27">
        <v>0</v>
      </c>
      <c r="ADL27">
        <v>0</v>
      </c>
      <c r="ADM27">
        <v>0</v>
      </c>
      <c r="ADN27">
        <v>0</v>
      </c>
      <c r="ADO27">
        <v>0</v>
      </c>
      <c r="ADP27">
        <v>0</v>
      </c>
      <c r="ADQ27">
        <v>0</v>
      </c>
      <c r="ADR27">
        <v>0</v>
      </c>
      <c r="ADS27">
        <v>0</v>
      </c>
      <c r="ADT27">
        <v>0</v>
      </c>
      <c r="ADU27">
        <v>0</v>
      </c>
      <c r="ADV27">
        <v>0</v>
      </c>
      <c r="ADW27">
        <v>0</v>
      </c>
      <c r="ADX27">
        <v>0</v>
      </c>
      <c r="ADY27">
        <v>0</v>
      </c>
      <c r="ADZ27">
        <v>0</v>
      </c>
      <c r="AEA27">
        <v>9</v>
      </c>
      <c r="AEB27">
        <v>0</v>
      </c>
      <c r="AEC27">
        <v>9</v>
      </c>
      <c r="AED27">
        <v>0</v>
      </c>
      <c r="AEE27">
        <v>0</v>
      </c>
      <c r="AEF27">
        <v>0</v>
      </c>
      <c r="AEG27">
        <v>0</v>
      </c>
      <c r="AEH27">
        <v>0</v>
      </c>
      <c r="AEI27">
        <v>0</v>
      </c>
      <c r="AEJ27">
        <v>0</v>
      </c>
      <c r="AEK27">
        <v>9</v>
      </c>
      <c r="AEL27">
        <v>0</v>
      </c>
      <c r="AEM27">
        <v>0</v>
      </c>
      <c r="AEN27">
        <v>0</v>
      </c>
      <c r="AEO27">
        <v>0</v>
      </c>
      <c r="AEP27">
        <v>0</v>
      </c>
      <c r="AEQ27">
        <v>0</v>
      </c>
      <c r="AER27">
        <v>0</v>
      </c>
      <c r="AES27">
        <v>0</v>
      </c>
      <c r="AET27">
        <v>0</v>
      </c>
      <c r="AEU27">
        <v>0</v>
      </c>
      <c r="AEV27">
        <v>0</v>
      </c>
      <c r="AEW27">
        <v>9</v>
      </c>
      <c r="AEX27">
        <v>9</v>
      </c>
      <c r="AEY27">
        <v>9</v>
      </c>
      <c r="AEZ27">
        <v>9</v>
      </c>
      <c r="AFA27">
        <v>9</v>
      </c>
      <c r="AFB27">
        <v>9</v>
      </c>
      <c r="AFC27">
        <v>9</v>
      </c>
      <c r="AFD27">
        <v>0</v>
      </c>
      <c r="AFE27">
        <v>0</v>
      </c>
      <c r="AFF27">
        <v>0</v>
      </c>
      <c r="AFG27">
        <v>0</v>
      </c>
      <c r="AFH27">
        <v>0</v>
      </c>
      <c r="AFI27">
        <v>0</v>
      </c>
      <c r="AFJ27">
        <v>0</v>
      </c>
      <c r="AFK27">
        <v>0</v>
      </c>
      <c r="AFL27">
        <v>0</v>
      </c>
      <c r="AFM27">
        <v>0</v>
      </c>
      <c r="AFN27">
        <v>0</v>
      </c>
      <c r="AFO27">
        <v>0</v>
      </c>
      <c r="AFP27">
        <v>0</v>
      </c>
      <c r="AFQ27">
        <v>0</v>
      </c>
      <c r="AFR27">
        <v>0</v>
      </c>
      <c r="AFS27">
        <v>279.45612765999999</v>
      </c>
      <c r="AFT27">
        <v>279.45612765999999</v>
      </c>
      <c r="AFU27">
        <v>279.45612765999999</v>
      </c>
      <c r="AFV27">
        <v>279.08927475000002</v>
      </c>
      <c r="AFW27">
        <v>280.26268800000003</v>
      </c>
      <c r="AFX27">
        <v>280.93495053999999</v>
      </c>
      <c r="AFY27">
        <v>278.77861512999999</v>
      </c>
      <c r="AFZ27">
        <v>420.66738461</v>
      </c>
      <c r="AGA27">
        <v>420.66738461</v>
      </c>
      <c r="AGB27">
        <v>278.02042275999997</v>
      </c>
      <c r="AGC27">
        <v>282.49532482000001</v>
      </c>
      <c r="AGD27">
        <v>281.67166495999999</v>
      </c>
      <c r="AGE27">
        <v>278.43277953</v>
      </c>
      <c r="AGF27">
        <v>280.62025482000001</v>
      </c>
      <c r="AGG27">
        <v>278.92576943</v>
      </c>
      <c r="AGH27">
        <v>278.89491444999999</v>
      </c>
      <c r="AGI27">
        <v>280.67994637999999</v>
      </c>
      <c r="AGJ27">
        <v>281.18197129999999</v>
      </c>
      <c r="AGK27">
        <v>278.66586610000002</v>
      </c>
      <c r="AGL27">
        <v>279.40656085000001</v>
      </c>
      <c r="AGM27">
        <v>279.56059145</v>
      </c>
      <c r="AGN27">
        <v>279.45612765999999</v>
      </c>
      <c r="AGO27">
        <v>279.45612765999999</v>
      </c>
      <c r="AGP27">
        <v>277.55008268</v>
      </c>
      <c r="AGQ27">
        <v>277.55008268</v>
      </c>
      <c r="AGR27">
        <v>277.61158632000001</v>
      </c>
      <c r="AGS27">
        <v>280.30289507999998</v>
      </c>
      <c r="AGT27">
        <v>280.12346050999997</v>
      </c>
      <c r="AGU27">
        <v>278.05286315000001</v>
      </c>
      <c r="AGV27">
        <v>280.91592734</v>
      </c>
      <c r="AGW27">
        <v>276.37198788000001</v>
      </c>
      <c r="AGX27">
        <v>281.18423310999998</v>
      </c>
      <c r="AGY27">
        <v>275.95990012999999</v>
      </c>
      <c r="AGZ27">
        <v>279.45612765999999</v>
      </c>
      <c r="AHA27">
        <v>279.45612765999999</v>
      </c>
      <c r="AHB27">
        <v>279.45612765999999</v>
      </c>
      <c r="AHC27">
        <v>279.45612765999999</v>
      </c>
      <c r="AHD27">
        <v>279.45612765999999</v>
      </c>
      <c r="AHE27">
        <v>279.45612765999999</v>
      </c>
      <c r="AHF27">
        <v>279.45612765999999</v>
      </c>
      <c r="AHG27">
        <v>279.45612765999999</v>
      </c>
      <c r="AHH27">
        <v>279.45612765999999</v>
      </c>
      <c r="AHI27">
        <v>279.45612765999999</v>
      </c>
      <c r="AHJ27">
        <v>279.45612765999999</v>
      </c>
      <c r="AHK27">
        <v>279.45612765999999</v>
      </c>
      <c r="AHL27">
        <v>279.45612765999999</v>
      </c>
      <c r="AHM27">
        <v>279.45612765999999</v>
      </c>
      <c r="AHN27">
        <v>279.45612765999999</v>
      </c>
      <c r="AHO27">
        <v>279.45612765999999</v>
      </c>
      <c r="AHP27">
        <v>279.45612765999999</v>
      </c>
      <c r="AHQ27">
        <v>279.45612765999999</v>
      </c>
      <c r="AHR27">
        <v>279.45612765999999</v>
      </c>
      <c r="AHS27">
        <v>279.45612765999999</v>
      </c>
      <c r="AHT27">
        <v>279.45612765999999</v>
      </c>
      <c r="AHU27">
        <v>279.45612765999999</v>
      </c>
      <c r="AHV27">
        <v>279.45612765999999</v>
      </c>
      <c r="AHW27">
        <v>279.15485145000002</v>
      </c>
      <c r="AHX27">
        <v>279.59899115000002</v>
      </c>
      <c r="AHY27">
        <v>279.45612765999999</v>
      </c>
      <c r="AHZ27">
        <v>279.45612765999999</v>
      </c>
      <c r="AIA27">
        <v>276.59499190999998</v>
      </c>
      <c r="AIB27">
        <v>276.59499190999998</v>
      </c>
      <c r="AIC27">
        <v>277.39287832999997</v>
      </c>
      <c r="AID27">
        <v>280.42778401999999</v>
      </c>
      <c r="AIE27">
        <v>280.865971</v>
      </c>
      <c r="AIF27">
        <v>280.865971</v>
      </c>
      <c r="AIG27">
        <v>275.13190460999999</v>
      </c>
      <c r="AIH27">
        <v>281.40023301999997</v>
      </c>
      <c r="AII27">
        <v>279.45612765999999</v>
      </c>
      <c r="AIJ27">
        <v>279.45612765999999</v>
      </c>
      <c r="AIK27">
        <v>279.45612765999999</v>
      </c>
      <c r="AIL27">
        <v>279.45612765999999</v>
      </c>
      <c r="AIM27">
        <v>279.45612765999999</v>
      </c>
      <c r="AIN27">
        <v>279.45612765999999</v>
      </c>
      <c r="AIO27">
        <v>279.45612765999999</v>
      </c>
      <c r="AIP27">
        <v>279.45612765999999</v>
      </c>
      <c r="AIQ27">
        <v>279.45612765999999</v>
      </c>
      <c r="AIR27">
        <v>279.45612765999999</v>
      </c>
      <c r="AIS27">
        <v>279.45612765999999</v>
      </c>
      <c r="AIT27">
        <v>279.45612765999999</v>
      </c>
      <c r="AIU27">
        <v>279.45612765999999</v>
      </c>
      <c r="AIV27">
        <v>279.45612765999999</v>
      </c>
      <c r="AIW27">
        <v>279.45612765999999</v>
      </c>
      <c r="AIX27">
        <v>279.45612765999999</v>
      </c>
      <c r="AIY27">
        <v>279.45612765999999</v>
      </c>
      <c r="AIZ27">
        <v>279.45612765999999</v>
      </c>
      <c r="AJA27">
        <v>282.17657134000001</v>
      </c>
      <c r="AJB27">
        <v>279.45612765999999</v>
      </c>
      <c r="AJC27">
        <v>279.45612765999999</v>
      </c>
      <c r="AJD27">
        <v>279.45612765999999</v>
      </c>
      <c r="AJE27">
        <v>279.45612765999999</v>
      </c>
      <c r="AJF27">
        <v>279.45612765999999</v>
      </c>
      <c r="AJG27">
        <v>279.45612765999999</v>
      </c>
      <c r="AJH27">
        <v>279.45612765999999</v>
      </c>
      <c r="AJI27">
        <v>279.45612765999999</v>
      </c>
      <c r="AJJ27">
        <v>279.45612765999999</v>
      </c>
      <c r="AJK27">
        <v>279.45612765999999</v>
      </c>
      <c r="AJL27">
        <v>279.45612765999999</v>
      </c>
      <c r="AJM27">
        <v>279.45612765999999</v>
      </c>
      <c r="AJN27">
        <v>279.45612765999999</v>
      </c>
      <c r="AJO27">
        <v>279.45612765999999</v>
      </c>
      <c r="AJP27">
        <v>279.45612765999999</v>
      </c>
      <c r="AJQ27">
        <v>279.45612765999999</v>
      </c>
      <c r="AJR27">
        <v>279.45612765999999</v>
      </c>
      <c r="AJS27">
        <v>279.45612765999999</v>
      </c>
      <c r="AJT27">
        <v>279.45612765999999</v>
      </c>
      <c r="AJU27">
        <v>279.45612765999999</v>
      </c>
      <c r="AJV27">
        <v>279.45612765999999</v>
      </c>
      <c r="AJW27">
        <v>279.45612765999999</v>
      </c>
      <c r="AJX27">
        <v>279.45612765999999</v>
      </c>
      <c r="AJY27">
        <v>279.45612765999999</v>
      </c>
      <c r="AJZ27">
        <v>279.45612765999999</v>
      </c>
      <c r="AKA27">
        <v>279.45612765999999</v>
      </c>
      <c r="AKB27">
        <v>279.45612765999999</v>
      </c>
      <c r="AKC27">
        <v>279.45612765999999</v>
      </c>
      <c r="AKD27">
        <v>279.45612765999999</v>
      </c>
      <c r="AKE27">
        <v>279.45612765999999</v>
      </c>
      <c r="AKF27">
        <v>279.45612765999999</v>
      </c>
      <c r="AKG27">
        <v>279.45612765999999</v>
      </c>
      <c r="AKH27">
        <v>279.45612765999999</v>
      </c>
      <c r="AKI27">
        <v>279.45612765999999</v>
      </c>
      <c r="AKJ27">
        <v>279.45612765999999</v>
      </c>
      <c r="AKK27">
        <v>279.45612765999999</v>
      </c>
      <c r="AKL27">
        <v>279.45612765999999</v>
      </c>
      <c r="AKM27">
        <v>279.45612765999999</v>
      </c>
      <c r="AKN27">
        <v>279.45612765999999</v>
      </c>
      <c r="AKO27">
        <v>279.45612765999999</v>
      </c>
      <c r="AKP27">
        <v>279.45612765999999</v>
      </c>
      <c r="AKQ27">
        <v>279.45612765999999</v>
      </c>
      <c r="AKR27">
        <v>279.45612765999999</v>
      </c>
      <c r="AKS27">
        <v>279.45612765999999</v>
      </c>
      <c r="AKT27">
        <v>279.45612765999999</v>
      </c>
      <c r="AKU27">
        <v>279.45612765999999</v>
      </c>
      <c r="AKV27">
        <v>279.45612765999999</v>
      </c>
      <c r="AKW27">
        <v>279.45612765999999</v>
      </c>
      <c r="AKX27">
        <v>279.45612765999999</v>
      </c>
      <c r="AKY27">
        <v>279.45612765999999</v>
      </c>
      <c r="AKZ27">
        <v>279.45612765999999</v>
      </c>
      <c r="ALA27">
        <v>279.45612765999999</v>
      </c>
      <c r="ALB27">
        <v>279.45612765999999</v>
      </c>
      <c r="ALC27">
        <v>279.45612765999999</v>
      </c>
      <c r="ALD27">
        <v>279.45612765999999</v>
      </c>
      <c r="ALE27">
        <v>279.45612765999999</v>
      </c>
      <c r="ALF27">
        <v>279.45612765999999</v>
      </c>
      <c r="ALG27">
        <v>279.45612765999999</v>
      </c>
      <c r="ALH27">
        <v>279.45612765999999</v>
      </c>
      <c r="ALI27">
        <v>279.45612765999999</v>
      </c>
      <c r="ALJ27">
        <v>279.45612765999999</v>
      </c>
      <c r="ALK27">
        <v>279.45612765999999</v>
      </c>
      <c r="ALL27">
        <v>279.45612765999999</v>
      </c>
      <c r="ALM27">
        <v>279.45612765999999</v>
      </c>
      <c r="ALN27">
        <v>279.45612765999999</v>
      </c>
      <c r="ALO27">
        <v>279.45612765999999</v>
      </c>
      <c r="ALP27">
        <v>279.45612765999999</v>
      </c>
      <c r="ALQ27">
        <v>279.45612765999999</v>
      </c>
      <c r="ALR27">
        <v>279.45612765999999</v>
      </c>
      <c r="ALS27">
        <v>279.45612765999999</v>
      </c>
      <c r="ALT27">
        <v>279.45612765999999</v>
      </c>
      <c r="ALU27">
        <v>279.45612765999999</v>
      </c>
      <c r="ALV27">
        <v>279.45612765999999</v>
      </c>
      <c r="ALW27">
        <v>279.45612765999999</v>
      </c>
      <c r="ALX27">
        <v>279.45612765999999</v>
      </c>
      <c r="ALY27">
        <v>279.45612765999999</v>
      </c>
      <c r="ALZ27">
        <v>279.45612765999999</v>
      </c>
      <c r="AMA27">
        <v>279.45612765999999</v>
      </c>
      <c r="AMB27">
        <v>279.45612765999999</v>
      </c>
      <c r="AMC27">
        <v>279.45612765999999</v>
      </c>
      <c r="AMD27">
        <v>279.45612765999999</v>
      </c>
      <c r="AME27">
        <v>279.45612765999999</v>
      </c>
      <c r="AMF27">
        <v>279.45612765999999</v>
      </c>
      <c r="AMG27">
        <v>279.45612765999999</v>
      </c>
      <c r="AMH27">
        <v>279.45612765999999</v>
      </c>
      <c r="AMI27">
        <v>279.45612765999999</v>
      </c>
      <c r="AMJ27">
        <v>279.45612765999999</v>
      </c>
      <c r="AMK27">
        <v>279.45612765999999</v>
      </c>
      <c r="AML27">
        <v>279.45612765999999</v>
      </c>
      <c r="AMM27">
        <v>279.45612765999999</v>
      </c>
      <c r="AMN27">
        <v>279.45612765999999</v>
      </c>
      <c r="AMO27">
        <v>279.45612765999999</v>
      </c>
      <c r="AMP27">
        <v>279.45612765999999</v>
      </c>
      <c r="AMQ27">
        <v>279.45612765999999</v>
      </c>
      <c r="AMR27">
        <v>279.45612765999999</v>
      </c>
      <c r="AMS27">
        <v>279.45612765999999</v>
      </c>
      <c r="AMT27">
        <v>279.45612765999999</v>
      </c>
      <c r="AMU27">
        <v>279.45612765999999</v>
      </c>
      <c r="AMV27">
        <v>279.45612765999999</v>
      </c>
      <c r="AMW27">
        <v>279.45612765999999</v>
      </c>
      <c r="AMX27">
        <v>279.45612765999999</v>
      </c>
      <c r="AMY27">
        <v>279.45612765999999</v>
      </c>
      <c r="AMZ27">
        <v>279.45612765999999</v>
      </c>
      <c r="ANA27">
        <v>279.45612765999999</v>
      </c>
      <c r="ANB27">
        <v>279.45612765999999</v>
      </c>
      <c r="ANC27">
        <v>279.45612765999999</v>
      </c>
      <c r="AND27">
        <v>279.45612765999999</v>
      </c>
      <c r="ANE27">
        <v>279.45612765999999</v>
      </c>
      <c r="ANF27">
        <v>279.45612765999999</v>
      </c>
      <c r="ANG27">
        <v>279.45612765999999</v>
      </c>
      <c r="ANH27">
        <v>279.45612765999999</v>
      </c>
      <c r="ANI27">
        <v>5477</v>
      </c>
      <c r="ANJ27">
        <v>695</v>
      </c>
      <c r="ANK27">
        <v>1</v>
      </c>
      <c r="ANL27">
        <v>8472874</v>
      </c>
      <c r="ANM27">
        <v>176030</v>
      </c>
      <c r="ANN27">
        <v>1859966</v>
      </c>
      <c r="ANO27">
        <v>6346204</v>
      </c>
      <c r="ANP27">
        <v>157535</v>
      </c>
      <c r="ANQ27">
        <v>20748</v>
      </c>
      <c r="ANR27">
        <v>2126670</v>
      </c>
      <c r="ANS27">
        <v>18495</v>
      </c>
      <c r="ANW27">
        <v>2</v>
      </c>
      <c r="AOH27">
        <v>0</v>
      </c>
      <c r="AOI27">
        <v>0</v>
      </c>
      <c r="AOJ27">
        <v>0</v>
      </c>
      <c r="AOK27">
        <v>0</v>
      </c>
      <c r="AOL27">
        <v>0</v>
      </c>
      <c r="AOM27">
        <v>0</v>
      </c>
      <c r="AON27">
        <v>9</v>
      </c>
      <c r="AOO27">
        <v>9</v>
      </c>
      <c r="AOP27">
        <v>9</v>
      </c>
      <c r="AOQ27">
        <v>9</v>
      </c>
      <c r="AOR27">
        <v>1806578</v>
      </c>
      <c r="AOS27">
        <v>603991</v>
      </c>
      <c r="AOT27">
        <v>120528</v>
      </c>
      <c r="AOU27">
        <v>75877</v>
      </c>
      <c r="AOV27">
        <v>605216</v>
      </c>
      <c r="AOW27">
        <v>0</v>
      </c>
      <c r="AOX27">
        <v>3525408</v>
      </c>
      <c r="AOY27">
        <v>50641</v>
      </c>
      <c r="AOZ27">
        <v>656432</v>
      </c>
      <c r="APA27">
        <v>1028203</v>
      </c>
      <c r="APB27">
        <v>149557</v>
      </c>
      <c r="APC27">
        <v>603991</v>
      </c>
      <c r="APD27">
        <v>120528</v>
      </c>
      <c r="APE27">
        <v>7293</v>
      </c>
      <c r="APF27">
        <v>605216</v>
      </c>
      <c r="APG27">
        <v>0</v>
      </c>
      <c r="APH27">
        <v>3525408</v>
      </c>
      <c r="API27">
        <v>50641</v>
      </c>
      <c r="APJ27">
        <v>656432</v>
      </c>
      <c r="APK27">
        <v>627138</v>
      </c>
      <c r="APL27">
        <v>1657021</v>
      </c>
      <c r="APM27">
        <v>0</v>
      </c>
      <c r="APN27">
        <v>68584</v>
      </c>
      <c r="APO27">
        <v>0</v>
      </c>
      <c r="APP27">
        <v>401065</v>
      </c>
      <c r="AQA27">
        <v>1</v>
      </c>
    </row>
    <row r="28" spans="1:1119" x14ac:dyDescent="0.25">
      <c r="A28">
        <v>4889</v>
      </c>
      <c r="B28">
        <v>4</v>
      </c>
      <c r="C28">
        <v>9</v>
      </c>
      <c r="D28">
        <v>4</v>
      </c>
      <c r="E28">
        <v>1</v>
      </c>
      <c r="F28">
        <v>24250</v>
      </c>
      <c r="G28">
        <v>4</v>
      </c>
      <c r="H28">
        <v>4</v>
      </c>
      <c r="I28">
        <v>3</v>
      </c>
      <c r="J28">
        <v>2</v>
      </c>
      <c r="K28">
        <v>2</v>
      </c>
      <c r="L28">
        <v>6</v>
      </c>
      <c r="M28">
        <v>3</v>
      </c>
      <c r="N28">
        <v>2</v>
      </c>
      <c r="O28">
        <v>3</v>
      </c>
      <c r="P28">
        <v>3</v>
      </c>
      <c r="Q28">
        <v>0</v>
      </c>
      <c r="R28">
        <v>10</v>
      </c>
      <c r="S28">
        <v>2</v>
      </c>
      <c r="T28">
        <v>1</v>
      </c>
      <c r="U28">
        <v>1</v>
      </c>
      <c r="V28">
        <v>2</v>
      </c>
      <c r="X28">
        <v>2000</v>
      </c>
      <c r="Y28">
        <v>8</v>
      </c>
      <c r="AA28">
        <v>1</v>
      </c>
      <c r="AB28">
        <v>2</v>
      </c>
      <c r="AC28">
        <v>2</v>
      </c>
      <c r="AD28">
        <v>2</v>
      </c>
      <c r="AE28">
        <v>2</v>
      </c>
      <c r="AF28">
        <v>2</v>
      </c>
      <c r="AG28">
        <v>2</v>
      </c>
      <c r="AH28">
        <v>2</v>
      </c>
      <c r="AI28">
        <v>2</v>
      </c>
      <c r="AJ28">
        <v>1</v>
      </c>
      <c r="AK28">
        <v>2</v>
      </c>
      <c r="AL28">
        <v>2</v>
      </c>
      <c r="AM28">
        <v>2</v>
      </c>
      <c r="AN28">
        <v>2</v>
      </c>
      <c r="AO28">
        <v>2</v>
      </c>
      <c r="AP28">
        <v>2</v>
      </c>
      <c r="AQ28">
        <v>1</v>
      </c>
      <c r="AX28">
        <v>8</v>
      </c>
      <c r="BL28">
        <v>1</v>
      </c>
      <c r="BM28">
        <v>2</v>
      </c>
      <c r="BN28">
        <v>1</v>
      </c>
      <c r="BP28">
        <v>1</v>
      </c>
      <c r="BQ28">
        <v>2</v>
      </c>
      <c r="BR28">
        <v>1</v>
      </c>
      <c r="BS28">
        <v>1</v>
      </c>
      <c r="BT28">
        <v>1</v>
      </c>
      <c r="BU28">
        <v>2</v>
      </c>
      <c r="BV28">
        <v>1</v>
      </c>
      <c r="BW28">
        <v>2</v>
      </c>
      <c r="BX28">
        <v>9</v>
      </c>
      <c r="BY28">
        <v>1</v>
      </c>
      <c r="BZ28">
        <v>2</v>
      </c>
      <c r="CA28">
        <v>1</v>
      </c>
      <c r="CB28">
        <v>1</v>
      </c>
      <c r="CC28">
        <v>1</v>
      </c>
      <c r="CG28">
        <v>12</v>
      </c>
      <c r="CJ28">
        <v>2</v>
      </c>
      <c r="CK28">
        <v>1</v>
      </c>
      <c r="CL28">
        <v>1</v>
      </c>
      <c r="CM28">
        <v>100</v>
      </c>
      <c r="CN28">
        <v>6</v>
      </c>
      <c r="CO28">
        <v>100</v>
      </c>
      <c r="CP28">
        <v>7</v>
      </c>
      <c r="CQ28">
        <v>1</v>
      </c>
      <c r="CR28">
        <v>1</v>
      </c>
      <c r="CS28">
        <v>1</v>
      </c>
      <c r="CT28">
        <v>1</v>
      </c>
      <c r="CU28">
        <v>1</v>
      </c>
      <c r="CV28">
        <v>2</v>
      </c>
      <c r="CW28">
        <v>2</v>
      </c>
      <c r="CX28">
        <v>2</v>
      </c>
      <c r="CZ28">
        <v>1</v>
      </c>
      <c r="DA28">
        <v>1</v>
      </c>
      <c r="DB28">
        <v>2</v>
      </c>
      <c r="DD28">
        <v>2</v>
      </c>
      <c r="DE28">
        <v>2</v>
      </c>
      <c r="DF28">
        <v>2</v>
      </c>
      <c r="DG28">
        <v>2</v>
      </c>
      <c r="DH28">
        <v>2</v>
      </c>
      <c r="DI28">
        <v>2</v>
      </c>
      <c r="DJ28">
        <v>2</v>
      </c>
      <c r="DK28">
        <v>2</v>
      </c>
      <c r="DL28">
        <v>2</v>
      </c>
      <c r="DM28">
        <v>1</v>
      </c>
      <c r="DV28">
        <v>1</v>
      </c>
      <c r="DW28">
        <v>2</v>
      </c>
      <c r="EF28">
        <v>100</v>
      </c>
      <c r="EH28">
        <v>2</v>
      </c>
      <c r="EI28">
        <v>2</v>
      </c>
      <c r="EJ28">
        <v>1</v>
      </c>
      <c r="EK28">
        <v>2</v>
      </c>
      <c r="EL28">
        <v>1</v>
      </c>
      <c r="EM28">
        <v>2</v>
      </c>
      <c r="EN28">
        <v>2</v>
      </c>
      <c r="EQ28">
        <v>90</v>
      </c>
      <c r="ES28">
        <v>90</v>
      </c>
      <c r="EV28">
        <v>3</v>
      </c>
      <c r="FD28">
        <v>2</v>
      </c>
      <c r="FE28">
        <v>2</v>
      </c>
      <c r="FF28">
        <v>2</v>
      </c>
      <c r="FG28">
        <v>1</v>
      </c>
      <c r="FH28">
        <v>2</v>
      </c>
      <c r="FI28">
        <v>2</v>
      </c>
      <c r="FJ28">
        <v>2</v>
      </c>
      <c r="FR28">
        <v>2</v>
      </c>
      <c r="FS28">
        <v>2</v>
      </c>
      <c r="FT28">
        <v>1</v>
      </c>
      <c r="FU28">
        <v>2</v>
      </c>
      <c r="FV28">
        <v>2</v>
      </c>
      <c r="FW28">
        <v>2</v>
      </c>
      <c r="FX28">
        <v>2</v>
      </c>
      <c r="FY28">
        <v>2</v>
      </c>
      <c r="FZ28">
        <v>1</v>
      </c>
      <c r="GL28">
        <v>2</v>
      </c>
      <c r="GM28">
        <v>2</v>
      </c>
      <c r="GN28">
        <v>2</v>
      </c>
      <c r="GO28">
        <v>2</v>
      </c>
      <c r="GP28">
        <v>2</v>
      </c>
      <c r="GQ28">
        <v>1</v>
      </c>
      <c r="GR28">
        <v>1</v>
      </c>
      <c r="GS28">
        <v>2</v>
      </c>
      <c r="GZ28">
        <v>90</v>
      </c>
      <c r="HA28">
        <v>2</v>
      </c>
      <c r="HB28">
        <v>2</v>
      </c>
      <c r="HC28">
        <v>2</v>
      </c>
      <c r="HD28">
        <v>2</v>
      </c>
      <c r="HE28">
        <v>1</v>
      </c>
      <c r="HF28">
        <v>2</v>
      </c>
      <c r="HG28">
        <v>1</v>
      </c>
      <c r="HH28">
        <v>2</v>
      </c>
      <c r="HM28">
        <v>100</v>
      </c>
      <c r="HO28">
        <v>100</v>
      </c>
      <c r="HQ28">
        <v>5</v>
      </c>
      <c r="IL28">
        <v>2</v>
      </c>
      <c r="IM28">
        <v>2</v>
      </c>
      <c r="IN28">
        <v>1</v>
      </c>
      <c r="IO28">
        <v>2</v>
      </c>
      <c r="IP28">
        <v>2</v>
      </c>
      <c r="IQ28">
        <v>2</v>
      </c>
      <c r="IR28">
        <v>2</v>
      </c>
      <c r="IS28">
        <v>2</v>
      </c>
      <c r="IT28">
        <v>1</v>
      </c>
      <c r="JA28">
        <v>1</v>
      </c>
      <c r="JB28">
        <v>1</v>
      </c>
      <c r="JC28">
        <v>2</v>
      </c>
      <c r="JD28">
        <v>1</v>
      </c>
      <c r="JE28">
        <v>2</v>
      </c>
      <c r="JF28">
        <v>2</v>
      </c>
      <c r="JH28">
        <v>1</v>
      </c>
      <c r="JI28">
        <v>2</v>
      </c>
      <c r="JJ28">
        <v>1</v>
      </c>
      <c r="JS28">
        <v>1</v>
      </c>
      <c r="JV28">
        <v>1</v>
      </c>
      <c r="JW28">
        <v>2</v>
      </c>
      <c r="KF28">
        <v>2</v>
      </c>
      <c r="KG28">
        <v>2</v>
      </c>
      <c r="KP28">
        <v>2</v>
      </c>
      <c r="LE28">
        <v>2</v>
      </c>
      <c r="LO28">
        <v>1</v>
      </c>
      <c r="LP28">
        <v>1</v>
      </c>
      <c r="LQ28">
        <v>2</v>
      </c>
      <c r="LR28">
        <v>2</v>
      </c>
      <c r="LS28">
        <v>15</v>
      </c>
      <c r="LT28">
        <v>3</v>
      </c>
      <c r="MA28">
        <v>1</v>
      </c>
      <c r="MB28">
        <v>2</v>
      </c>
      <c r="MC28">
        <v>2</v>
      </c>
      <c r="MD28">
        <v>2</v>
      </c>
      <c r="ME28">
        <v>2</v>
      </c>
      <c r="MF28">
        <v>2</v>
      </c>
      <c r="MG28">
        <v>1</v>
      </c>
      <c r="MH28">
        <v>2</v>
      </c>
      <c r="MI28">
        <v>2</v>
      </c>
      <c r="MJ28">
        <v>2</v>
      </c>
      <c r="MT28">
        <v>1</v>
      </c>
      <c r="MU28">
        <v>2</v>
      </c>
      <c r="MY28">
        <v>2</v>
      </c>
      <c r="MZ28">
        <v>1</v>
      </c>
      <c r="NA28">
        <v>1</v>
      </c>
      <c r="NB28">
        <v>2</v>
      </c>
      <c r="NC28">
        <v>2</v>
      </c>
      <c r="ND28">
        <v>2</v>
      </c>
      <c r="NE28">
        <v>2</v>
      </c>
      <c r="NF28">
        <v>2</v>
      </c>
      <c r="NG28">
        <v>2</v>
      </c>
      <c r="NH28">
        <v>2</v>
      </c>
      <c r="NI28">
        <v>1</v>
      </c>
      <c r="NU28">
        <v>1</v>
      </c>
      <c r="NV28">
        <v>90</v>
      </c>
      <c r="NW28">
        <v>5</v>
      </c>
      <c r="NX28">
        <v>1</v>
      </c>
      <c r="NY28">
        <v>4</v>
      </c>
      <c r="NZ28">
        <v>1</v>
      </c>
      <c r="OA28">
        <v>80</v>
      </c>
      <c r="OB28">
        <v>5</v>
      </c>
      <c r="OC28">
        <v>10</v>
      </c>
      <c r="OD28">
        <v>2</v>
      </c>
      <c r="OE28">
        <v>1</v>
      </c>
      <c r="OF28">
        <v>40</v>
      </c>
      <c r="OG28">
        <v>4</v>
      </c>
      <c r="OH28">
        <v>1</v>
      </c>
      <c r="OI28">
        <v>2</v>
      </c>
      <c r="OJ28">
        <v>2</v>
      </c>
      <c r="OK28">
        <v>2</v>
      </c>
      <c r="OM28">
        <v>2</v>
      </c>
      <c r="OO28">
        <v>2</v>
      </c>
      <c r="OQ28">
        <v>1</v>
      </c>
      <c r="OR28">
        <v>5</v>
      </c>
      <c r="OS28">
        <v>1</v>
      </c>
      <c r="OT28">
        <v>90</v>
      </c>
      <c r="OU28">
        <v>4</v>
      </c>
      <c r="OW28">
        <v>20</v>
      </c>
      <c r="OX28">
        <v>1</v>
      </c>
      <c r="OY28">
        <v>1</v>
      </c>
      <c r="OZ28">
        <v>1</v>
      </c>
      <c r="PA28">
        <v>2</v>
      </c>
      <c r="PB28">
        <v>2</v>
      </c>
      <c r="PC28">
        <v>2</v>
      </c>
      <c r="PD28">
        <v>2</v>
      </c>
      <c r="PE28">
        <v>2</v>
      </c>
      <c r="PF28">
        <v>2</v>
      </c>
      <c r="PG28">
        <v>100</v>
      </c>
      <c r="PN28">
        <v>2</v>
      </c>
      <c r="PO28">
        <v>2</v>
      </c>
      <c r="PP28">
        <v>2</v>
      </c>
      <c r="PQ28">
        <v>2</v>
      </c>
      <c r="PR28">
        <v>2</v>
      </c>
      <c r="PS28">
        <v>2</v>
      </c>
      <c r="PT28">
        <v>2</v>
      </c>
      <c r="PU28">
        <v>2</v>
      </c>
      <c r="PV28">
        <v>1</v>
      </c>
      <c r="PW28">
        <v>2</v>
      </c>
      <c r="PX28">
        <v>2</v>
      </c>
      <c r="PY28">
        <v>1</v>
      </c>
      <c r="PZ28">
        <v>2</v>
      </c>
      <c r="QA28">
        <v>1</v>
      </c>
      <c r="QB28">
        <v>2</v>
      </c>
      <c r="QC28">
        <v>0</v>
      </c>
      <c r="QD28">
        <v>0</v>
      </c>
      <c r="QE28">
        <v>0</v>
      </c>
      <c r="QF28">
        <v>0</v>
      </c>
      <c r="QG28">
        <v>0</v>
      </c>
      <c r="QH28">
        <v>0</v>
      </c>
      <c r="QI28">
        <v>0</v>
      </c>
      <c r="QJ28">
        <v>0</v>
      </c>
      <c r="QK28">
        <v>0</v>
      </c>
      <c r="QL28">
        <v>0</v>
      </c>
      <c r="QM28">
        <v>0</v>
      </c>
      <c r="QN28">
        <v>0</v>
      </c>
      <c r="QO28">
        <v>0</v>
      </c>
      <c r="QP28">
        <v>0</v>
      </c>
      <c r="QQ28">
        <v>0</v>
      </c>
      <c r="QR28">
        <v>0</v>
      </c>
      <c r="QS28">
        <v>0</v>
      </c>
      <c r="QT28">
        <v>0</v>
      </c>
      <c r="QU28">
        <v>9</v>
      </c>
      <c r="QV28">
        <v>0</v>
      </c>
      <c r="QW28">
        <v>0</v>
      </c>
      <c r="QX28">
        <v>0</v>
      </c>
      <c r="QY28">
        <v>0</v>
      </c>
      <c r="QZ28">
        <v>0</v>
      </c>
      <c r="RA28">
        <v>0</v>
      </c>
      <c r="RB28">
        <v>0</v>
      </c>
      <c r="RC28">
        <v>0</v>
      </c>
      <c r="RD28">
        <v>0</v>
      </c>
      <c r="RE28">
        <v>0</v>
      </c>
      <c r="RF28">
        <v>0</v>
      </c>
      <c r="RG28">
        <v>0</v>
      </c>
      <c r="RH28">
        <v>0</v>
      </c>
      <c r="RI28">
        <v>0</v>
      </c>
      <c r="RJ28">
        <v>0</v>
      </c>
      <c r="RK28">
        <v>0</v>
      </c>
      <c r="RL28">
        <v>0</v>
      </c>
      <c r="RM28">
        <v>0</v>
      </c>
      <c r="RN28">
        <v>9</v>
      </c>
      <c r="RO28">
        <v>9</v>
      </c>
      <c r="RP28">
        <v>9</v>
      </c>
      <c r="RQ28">
        <v>9</v>
      </c>
      <c r="RR28">
        <v>9</v>
      </c>
      <c r="RS28">
        <v>9</v>
      </c>
      <c r="RT28">
        <v>9</v>
      </c>
      <c r="RU28">
        <v>9</v>
      </c>
      <c r="RV28">
        <v>9</v>
      </c>
      <c r="RW28">
        <v>9</v>
      </c>
      <c r="RX28">
        <v>9</v>
      </c>
      <c r="RY28">
        <v>0</v>
      </c>
      <c r="RZ28">
        <v>0</v>
      </c>
      <c r="SA28">
        <v>0</v>
      </c>
      <c r="SB28">
        <v>0</v>
      </c>
      <c r="SC28">
        <v>0</v>
      </c>
      <c r="SD28">
        <v>0</v>
      </c>
      <c r="SE28">
        <v>0</v>
      </c>
      <c r="SF28">
        <v>0</v>
      </c>
      <c r="SG28">
        <v>0</v>
      </c>
      <c r="SH28">
        <v>0</v>
      </c>
      <c r="SI28">
        <v>0</v>
      </c>
      <c r="SJ28">
        <v>0</v>
      </c>
      <c r="SK28">
        <v>0</v>
      </c>
      <c r="SL28">
        <v>0</v>
      </c>
      <c r="SM28">
        <v>0</v>
      </c>
      <c r="SN28">
        <v>0</v>
      </c>
      <c r="SO28">
        <v>0</v>
      </c>
      <c r="SP28">
        <v>9</v>
      </c>
      <c r="SQ28">
        <v>9</v>
      </c>
      <c r="SR28">
        <v>9</v>
      </c>
      <c r="SS28">
        <v>0</v>
      </c>
      <c r="ST28">
        <v>9</v>
      </c>
      <c r="SU28">
        <v>9</v>
      </c>
      <c r="SV28">
        <v>0</v>
      </c>
      <c r="SW28">
        <v>0</v>
      </c>
      <c r="SX28">
        <v>0</v>
      </c>
      <c r="SY28">
        <v>0</v>
      </c>
      <c r="SZ28">
        <v>0</v>
      </c>
      <c r="TA28">
        <v>0</v>
      </c>
      <c r="TB28">
        <v>0</v>
      </c>
      <c r="TC28">
        <v>0</v>
      </c>
      <c r="TD28">
        <v>0</v>
      </c>
      <c r="TE28">
        <v>0</v>
      </c>
      <c r="TF28">
        <v>0</v>
      </c>
      <c r="TG28">
        <v>0</v>
      </c>
      <c r="TH28">
        <v>0</v>
      </c>
      <c r="TI28">
        <v>0</v>
      </c>
      <c r="TJ28">
        <v>0</v>
      </c>
      <c r="TK28">
        <v>0</v>
      </c>
      <c r="TL28">
        <v>0</v>
      </c>
      <c r="TM28">
        <v>0</v>
      </c>
      <c r="TN28">
        <v>0</v>
      </c>
      <c r="TO28">
        <v>0</v>
      </c>
      <c r="TP28">
        <v>0</v>
      </c>
      <c r="TQ28">
        <v>0</v>
      </c>
      <c r="TR28">
        <v>0</v>
      </c>
      <c r="TS28">
        <v>0</v>
      </c>
      <c r="TT28">
        <v>0</v>
      </c>
      <c r="TU28">
        <v>0</v>
      </c>
      <c r="TV28">
        <v>0</v>
      </c>
      <c r="TW28">
        <v>0</v>
      </c>
      <c r="TX28">
        <v>9</v>
      </c>
      <c r="TY28">
        <v>9</v>
      </c>
      <c r="TZ28">
        <v>9</v>
      </c>
      <c r="UA28">
        <v>9</v>
      </c>
      <c r="UB28">
        <v>9</v>
      </c>
      <c r="UC28">
        <v>9</v>
      </c>
      <c r="UD28">
        <v>9</v>
      </c>
      <c r="UE28">
        <v>9</v>
      </c>
      <c r="UF28">
        <v>0</v>
      </c>
      <c r="UG28">
        <v>0</v>
      </c>
      <c r="UH28">
        <v>9</v>
      </c>
      <c r="UI28">
        <v>9</v>
      </c>
      <c r="UJ28">
        <v>9</v>
      </c>
      <c r="UK28">
        <v>9</v>
      </c>
      <c r="UL28">
        <v>9</v>
      </c>
      <c r="UM28">
        <v>9</v>
      </c>
      <c r="UN28">
        <v>9</v>
      </c>
      <c r="UO28">
        <v>9</v>
      </c>
      <c r="UP28">
        <v>0</v>
      </c>
      <c r="UQ28">
        <v>9</v>
      </c>
      <c r="UR28">
        <v>0</v>
      </c>
      <c r="US28">
        <v>0</v>
      </c>
      <c r="UT28">
        <v>0</v>
      </c>
      <c r="UU28">
        <v>0</v>
      </c>
      <c r="UV28">
        <v>0</v>
      </c>
      <c r="UW28">
        <v>0</v>
      </c>
      <c r="UX28">
        <v>0</v>
      </c>
      <c r="UY28">
        <v>9</v>
      </c>
      <c r="UZ28">
        <v>9</v>
      </c>
      <c r="VA28">
        <v>0</v>
      </c>
      <c r="VB28">
        <v>9</v>
      </c>
      <c r="VC28">
        <v>0</v>
      </c>
      <c r="VD28">
        <v>9</v>
      </c>
      <c r="VE28">
        <v>9</v>
      </c>
      <c r="VF28">
        <v>1</v>
      </c>
      <c r="VG28">
        <v>9</v>
      </c>
      <c r="VH28">
        <v>9</v>
      </c>
      <c r="VI28">
        <v>9</v>
      </c>
      <c r="VJ28">
        <v>9</v>
      </c>
      <c r="VK28">
        <v>9</v>
      </c>
      <c r="VL28">
        <v>9</v>
      </c>
      <c r="VM28">
        <v>9</v>
      </c>
      <c r="VN28">
        <v>0</v>
      </c>
      <c r="VO28">
        <v>0</v>
      </c>
      <c r="VP28">
        <v>0</v>
      </c>
      <c r="VQ28">
        <v>0</v>
      </c>
      <c r="VR28">
        <v>0</v>
      </c>
      <c r="VS28">
        <v>0</v>
      </c>
      <c r="VT28">
        <v>0</v>
      </c>
      <c r="VU28">
        <v>9</v>
      </c>
      <c r="VV28">
        <v>9</v>
      </c>
      <c r="VW28">
        <v>9</v>
      </c>
      <c r="VX28">
        <v>9</v>
      </c>
      <c r="VY28">
        <v>9</v>
      </c>
      <c r="VZ28">
        <v>9</v>
      </c>
      <c r="WA28">
        <v>9</v>
      </c>
      <c r="WB28">
        <v>1</v>
      </c>
      <c r="WC28">
        <v>1</v>
      </c>
      <c r="WD28">
        <v>1</v>
      </c>
      <c r="WE28">
        <v>1</v>
      </c>
      <c r="WF28">
        <v>1</v>
      </c>
      <c r="WG28">
        <v>0</v>
      </c>
      <c r="WH28">
        <v>0</v>
      </c>
      <c r="WI28">
        <v>0</v>
      </c>
      <c r="WJ28">
        <v>0</v>
      </c>
      <c r="WK28">
        <v>9</v>
      </c>
      <c r="WL28">
        <v>9</v>
      </c>
      <c r="WM28">
        <v>9</v>
      </c>
      <c r="WN28">
        <v>9</v>
      </c>
      <c r="WO28">
        <v>9</v>
      </c>
      <c r="WP28">
        <v>9</v>
      </c>
      <c r="WQ28">
        <v>9</v>
      </c>
      <c r="WR28">
        <v>9</v>
      </c>
      <c r="WS28">
        <v>0</v>
      </c>
      <c r="WT28">
        <v>0</v>
      </c>
      <c r="WU28">
        <v>0</v>
      </c>
      <c r="WV28">
        <v>0</v>
      </c>
      <c r="WW28">
        <v>0</v>
      </c>
      <c r="WX28">
        <v>0</v>
      </c>
      <c r="WY28">
        <v>0</v>
      </c>
      <c r="WZ28">
        <v>0</v>
      </c>
      <c r="XA28">
        <v>9</v>
      </c>
      <c r="XB28">
        <v>9</v>
      </c>
      <c r="XC28">
        <v>9</v>
      </c>
      <c r="XD28">
        <v>9</v>
      </c>
      <c r="XE28">
        <v>9</v>
      </c>
      <c r="XF28">
        <v>9</v>
      </c>
      <c r="XG28">
        <v>0</v>
      </c>
      <c r="XH28">
        <v>0</v>
      </c>
      <c r="XI28">
        <v>0</v>
      </c>
      <c r="XJ28">
        <v>0</v>
      </c>
      <c r="XK28">
        <v>0</v>
      </c>
      <c r="XL28">
        <v>0</v>
      </c>
      <c r="XM28">
        <v>0</v>
      </c>
      <c r="XN28">
        <v>0</v>
      </c>
      <c r="XO28">
        <v>0</v>
      </c>
      <c r="XP28">
        <v>9</v>
      </c>
      <c r="XQ28">
        <v>9</v>
      </c>
      <c r="XR28">
        <v>9</v>
      </c>
      <c r="XS28">
        <v>9</v>
      </c>
      <c r="XT28">
        <v>0</v>
      </c>
      <c r="XU28">
        <v>9</v>
      </c>
      <c r="XV28">
        <v>0</v>
      </c>
      <c r="XW28">
        <v>9</v>
      </c>
      <c r="XX28">
        <v>1</v>
      </c>
      <c r="XY28">
        <v>9</v>
      </c>
      <c r="XZ28">
        <v>9</v>
      </c>
      <c r="YA28">
        <v>9</v>
      </c>
      <c r="YB28">
        <v>9</v>
      </c>
      <c r="YC28">
        <v>9</v>
      </c>
      <c r="YD28">
        <v>9</v>
      </c>
      <c r="YE28">
        <v>9</v>
      </c>
      <c r="YF28">
        <v>9</v>
      </c>
      <c r="YG28">
        <v>9</v>
      </c>
      <c r="YH28">
        <v>9</v>
      </c>
      <c r="YI28">
        <v>9</v>
      </c>
      <c r="YJ28">
        <v>9</v>
      </c>
      <c r="YK28">
        <v>9</v>
      </c>
      <c r="YL28">
        <v>9</v>
      </c>
      <c r="YM28">
        <v>9</v>
      </c>
      <c r="YN28">
        <v>9</v>
      </c>
      <c r="YO28">
        <v>9</v>
      </c>
      <c r="YP28">
        <v>9</v>
      </c>
      <c r="YQ28">
        <v>9</v>
      </c>
      <c r="YR28">
        <v>9</v>
      </c>
      <c r="YS28">
        <v>1</v>
      </c>
      <c r="YT28">
        <v>1</v>
      </c>
      <c r="YU28">
        <v>1</v>
      </c>
      <c r="YV28">
        <v>1</v>
      </c>
      <c r="YW28">
        <v>1</v>
      </c>
      <c r="YX28">
        <v>0</v>
      </c>
      <c r="YY28">
        <v>0</v>
      </c>
      <c r="YZ28">
        <v>0</v>
      </c>
      <c r="ZA28">
        <v>0</v>
      </c>
      <c r="ZB28">
        <v>9</v>
      </c>
      <c r="ZC28">
        <v>9</v>
      </c>
      <c r="ZD28">
        <v>9</v>
      </c>
      <c r="ZE28">
        <v>9</v>
      </c>
      <c r="ZF28">
        <v>9</v>
      </c>
      <c r="ZG28">
        <v>9</v>
      </c>
      <c r="ZH28">
        <v>0</v>
      </c>
      <c r="ZI28">
        <v>1</v>
      </c>
      <c r="ZJ28">
        <v>1</v>
      </c>
      <c r="ZK28">
        <v>1</v>
      </c>
      <c r="ZL28">
        <v>1</v>
      </c>
      <c r="ZM28">
        <v>0</v>
      </c>
      <c r="ZN28">
        <v>9</v>
      </c>
      <c r="ZO28">
        <v>0</v>
      </c>
      <c r="ZP28">
        <v>0</v>
      </c>
      <c r="ZQ28">
        <v>0</v>
      </c>
      <c r="ZR28">
        <v>9</v>
      </c>
      <c r="ZS28">
        <v>9</v>
      </c>
      <c r="ZT28">
        <v>9</v>
      </c>
      <c r="ZU28">
        <v>9</v>
      </c>
      <c r="ZV28">
        <v>9</v>
      </c>
      <c r="ZW28">
        <v>9</v>
      </c>
      <c r="ZX28">
        <v>9</v>
      </c>
      <c r="ZY28">
        <v>9</v>
      </c>
      <c r="ZZ28">
        <v>0</v>
      </c>
      <c r="AAA28">
        <v>9</v>
      </c>
      <c r="AAB28">
        <v>9</v>
      </c>
      <c r="AAC28">
        <v>0</v>
      </c>
      <c r="AAD28">
        <v>0</v>
      </c>
      <c r="AAE28">
        <v>9</v>
      </c>
      <c r="AAF28">
        <v>9</v>
      </c>
      <c r="AAG28">
        <v>9</v>
      </c>
      <c r="AAH28">
        <v>9</v>
      </c>
      <c r="AAI28">
        <v>9</v>
      </c>
      <c r="AAJ28">
        <v>9</v>
      </c>
      <c r="AAK28">
        <v>9</v>
      </c>
      <c r="AAL28">
        <v>9</v>
      </c>
      <c r="AAM28">
        <v>0</v>
      </c>
      <c r="AAN28">
        <v>0</v>
      </c>
      <c r="AAO28">
        <v>9</v>
      </c>
      <c r="AAP28">
        <v>9</v>
      </c>
      <c r="AAQ28">
        <v>9</v>
      </c>
      <c r="AAR28">
        <v>9</v>
      </c>
      <c r="AAS28">
        <v>9</v>
      </c>
      <c r="AAT28">
        <v>9</v>
      </c>
      <c r="AAU28">
        <v>9</v>
      </c>
      <c r="AAV28">
        <v>9</v>
      </c>
      <c r="AAW28">
        <v>0</v>
      </c>
      <c r="AAX28">
        <v>9</v>
      </c>
      <c r="AAY28">
        <v>9</v>
      </c>
      <c r="AAZ28">
        <v>9</v>
      </c>
      <c r="ABA28">
        <v>9</v>
      </c>
      <c r="ABB28">
        <v>9</v>
      </c>
      <c r="ABC28">
        <v>9</v>
      </c>
      <c r="ABD28">
        <v>9</v>
      </c>
      <c r="ABE28">
        <v>9</v>
      </c>
      <c r="ABF28">
        <v>9</v>
      </c>
      <c r="ABG28">
        <v>9</v>
      </c>
      <c r="ABH28">
        <v>9</v>
      </c>
      <c r="ABI28">
        <v>9</v>
      </c>
      <c r="ABJ28">
        <v>9</v>
      </c>
      <c r="ABK28">
        <v>9</v>
      </c>
      <c r="ABL28">
        <v>9</v>
      </c>
      <c r="ABM28">
        <v>9</v>
      </c>
      <c r="ABN28">
        <v>9</v>
      </c>
      <c r="ABO28">
        <v>9</v>
      </c>
      <c r="ABP28">
        <v>9</v>
      </c>
      <c r="ABQ28">
        <v>0</v>
      </c>
      <c r="ABR28">
        <v>0</v>
      </c>
      <c r="ABS28">
        <v>0</v>
      </c>
      <c r="ABT28">
        <v>0</v>
      </c>
      <c r="ABU28">
        <v>0</v>
      </c>
      <c r="ABV28">
        <v>0</v>
      </c>
      <c r="ABW28">
        <v>0</v>
      </c>
      <c r="ABX28">
        <v>0</v>
      </c>
      <c r="ABY28">
        <v>0</v>
      </c>
      <c r="ABZ28">
        <v>9</v>
      </c>
      <c r="ACA28">
        <v>9</v>
      </c>
      <c r="ACB28">
        <v>9</v>
      </c>
      <c r="ACC28">
        <v>9</v>
      </c>
      <c r="ACD28">
        <v>9</v>
      </c>
      <c r="ACE28">
        <v>9</v>
      </c>
      <c r="ACF28">
        <v>9</v>
      </c>
      <c r="ACG28">
        <v>9</v>
      </c>
      <c r="ACH28">
        <v>9</v>
      </c>
      <c r="ACI28">
        <v>0</v>
      </c>
      <c r="ACJ28">
        <v>0</v>
      </c>
      <c r="ACK28">
        <v>9</v>
      </c>
      <c r="ACL28">
        <v>9</v>
      </c>
      <c r="ACM28">
        <v>9</v>
      </c>
      <c r="ACN28">
        <v>0</v>
      </c>
      <c r="ACO28">
        <v>0</v>
      </c>
      <c r="ACP28">
        <v>0</v>
      </c>
      <c r="ACQ28">
        <v>0</v>
      </c>
      <c r="ACR28">
        <v>0</v>
      </c>
      <c r="ACS28">
        <v>0</v>
      </c>
      <c r="ACT28">
        <v>0</v>
      </c>
      <c r="ACU28">
        <v>0</v>
      </c>
      <c r="ACV28">
        <v>0</v>
      </c>
      <c r="ACW28">
        <v>0</v>
      </c>
      <c r="ACX28">
        <v>0</v>
      </c>
      <c r="ACY28">
        <v>9</v>
      </c>
      <c r="ACZ28">
        <v>9</v>
      </c>
      <c r="ADA28">
        <v>9</v>
      </c>
      <c r="ADB28">
        <v>9</v>
      </c>
      <c r="ADC28">
        <v>9</v>
      </c>
      <c r="ADD28">
        <v>9</v>
      </c>
      <c r="ADE28">
        <v>9</v>
      </c>
      <c r="ADF28">
        <v>9</v>
      </c>
      <c r="ADG28">
        <v>9</v>
      </c>
      <c r="ADH28">
        <v>9</v>
      </c>
      <c r="ADI28">
        <v>9</v>
      </c>
      <c r="ADJ28">
        <v>0</v>
      </c>
      <c r="ADK28">
        <v>0</v>
      </c>
      <c r="ADL28">
        <v>0</v>
      </c>
      <c r="ADM28">
        <v>0</v>
      </c>
      <c r="ADN28">
        <v>0</v>
      </c>
      <c r="ADO28">
        <v>0</v>
      </c>
      <c r="ADP28">
        <v>0</v>
      </c>
      <c r="ADQ28">
        <v>0</v>
      </c>
      <c r="ADR28">
        <v>0</v>
      </c>
      <c r="ADS28">
        <v>1</v>
      </c>
      <c r="ADT28">
        <v>0</v>
      </c>
      <c r="ADU28">
        <v>1</v>
      </c>
      <c r="ADV28">
        <v>0</v>
      </c>
      <c r="ADW28">
        <v>0</v>
      </c>
      <c r="ADX28">
        <v>1</v>
      </c>
      <c r="ADY28">
        <v>0</v>
      </c>
      <c r="ADZ28">
        <v>0</v>
      </c>
      <c r="AEA28">
        <v>9</v>
      </c>
      <c r="AEB28">
        <v>0</v>
      </c>
      <c r="AEC28">
        <v>9</v>
      </c>
      <c r="AED28">
        <v>0</v>
      </c>
      <c r="AEE28">
        <v>9</v>
      </c>
      <c r="AEF28">
        <v>0</v>
      </c>
      <c r="AEG28">
        <v>0</v>
      </c>
      <c r="AEH28">
        <v>0</v>
      </c>
      <c r="AEI28">
        <v>0</v>
      </c>
      <c r="AEJ28">
        <v>0</v>
      </c>
      <c r="AEK28">
        <v>9</v>
      </c>
      <c r="AEL28">
        <v>1</v>
      </c>
      <c r="AEM28">
        <v>0</v>
      </c>
      <c r="AEN28">
        <v>1</v>
      </c>
      <c r="AEO28">
        <v>0</v>
      </c>
      <c r="AEP28">
        <v>0</v>
      </c>
      <c r="AEQ28">
        <v>0</v>
      </c>
      <c r="AER28">
        <v>0</v>
      </c>
      <c r="AES28">
        <v>0</v>
      </c>
      <c r="AET28">
        <v>0</v>
      </c>
      <c r="AEU28">
        <v>0</v>
      </c>
      <c r="AEV28">
        <v>0</v>
      </c>
      <c r="AEW28">
        <v>9</v>
      </c>
      <c r="AEX28">
        <v>9</v>
      </c>
      <c r="AEY28">
        <v>9</v>
      </c>
      <c r="AEZ28">
        <v>9</v>
      </c>
      <c r="AFA28">
        <v>9</v>
      </c>
      <c r="AFB28">
        <v>9</v>
      </c>
      <c r="AFC28">
        <v>0</v>
      </c>
      <c r="AFD28">
        <v>0</v>
      </c>
      <c r="AFE28">
        <v>0</v>
      </c>
      <c r="AFF28">
        <v>0</v>
      </c>
      <c r="AFG28">
        <v>0</v>
      </c>
      <c r="AFH28">
        <v>0</v>
      </c>
      <c r="AFI28">
        <v>0</v>
      </c>
      <c r="AFJ28">
        <v>0</v>
      </c>
      <c r="AFK28">
        <v>0</v>
      </c>
      <c r="AFL28">
        <v>0</v>
      </c>
      <c r="AFM28">
        <v>0</v>
      </c>
      <c r="AFN28">
        <v>0</v>
      </c>
      <c r="AFO28">
        <v>0</v>
      </c>
      <c r="AFP28">
        <v>0</v>
      </c>
      <c r="AFQ28">
        <v>0</v>
      </c>
      <c r="AFR28">
        <v>0</v>
      </c>
      <c r="AFS28">
        <v>356.19828826999998</v>
      </c>
      <c r="AFT28">
        <v>356.19828826999998</v>
      </c>
      <c r="AFU28">
        <v>356.19828826999998</v>
      </c>
      <c r="AFV28">
        <v>356.19828826999998</v>
      </c>
      <c r="AFW28">
        <v>356.19828826999998</v>
      </c>
      <c r="AFX28">
        <v>356.19828826999998</v>
      </c>
      <c r="AFY28">
        <v>356.19828826999998</v>
      </c>
      <c r="AFZ28">
        <v>356.37105763</v>
      </c>
      <c r="AGA28">
        <v>353.19580501000002</v>
      </c>
      <c r="AGB28">
        <v>357.89685102999999</v>
      </c>
      <c r="AGC28">
        <v>352.83585583000001</v>
      </c>
      <c r="AGD28">
        <v>356.19828826999998</v>
      </c>
      <c r="AGE28">
        <v>356.19828826999998</v>
      </c>
      <c r="AGF28">
        <v>353.07735881999997</v>
      </c>
      <c r="AGG28">
        <v>356.24917732</v>
      </c>
      <c r="AGH28">
        <v>353.08318966000002</v>
      </c>
      <c r="AGI28">
        <v>358.9407827</v>
      </c>
      <c r="AGJ28">
        <v>358.86528692000002</v>
      </c>
      <c r="AGK28">
        <v>354.01788140999997</v>
      </c>
      <c r="AGL28">
        <v>356.32225046000002</v>
      </c>
      <c r="AGM28">
        <v>355.56592264</v>
      </c>
      <c r="AGN28">
        <v>356.57795389</v>
      </c>
      <c r="AGO28">
        <v>356.57795389</v>
      </c>
      <c r="AGP28">
        <v>357.02756744999999</v>
      </c>
      <c r="AGQ28">
        <v>357.82347048000003</v>
      </c>
      <c r="AGR28">
        <v>357.50489909999999</v>
      </c>
      <c r="AGS28">
        <v>353.57125969999998</v>
      </c>
      <c r="AGT28">
        <v>356.64824097000002</v>
      </c>
      <c r="AGU28">
        <v>354.50623519999999</v>
      </c>
      <c r="AGV28">
        <v>359.57119850999999</v>
      </c>
      <c r="AGW28">
        <v>353.76912427000002</v>
      </c>
      <c r="AGX28">
        <v>356.07462124</v>
      </c>
      <c r="AGY28">
        <v>355.32330843</v>
      </c>
      <c r="AGZ28">
        <v>356.19828826999998</v>
      </c>
      <c r="AHA28">
        <v>356.19828826999998</v>
      </c>
      <c r="AHB28">
        <v>356.19828826999998</v>
      </c>
      <c r="AHC28">
        <v>356.19828826999998</v>
      </c>
      <c r="AHD28">
        <v>356.19828826999998</v>
      </c>
      <c r="AHE28">
        <v>356.19828826999998</v>
      </c>
      <c r="AHF28">
        <v>356.19828826999998</v>
      </c>
      <c r="AHG28">
        <v>355.41029567999999</v>
      </c>
      <c r="AHH28">
        <v>355.13946639</v>
      </c>
      <c r="AHI28">
        <v>355.82247560000002</v>
      </c>
      <c r="AHJ28">
        <v>355.82247560000002</v>
      </c>
      <c r="AHK28">
        <v>358.34297975999999</v>
      </c>
      <c r="AHL28">
        <v>351.86449535000003</v>
      </c>
      <c r="AHM28">
        <v>360.64059701000002</v>
      </c>
      <c r="AHN28">
        <v>354.48624584999999</v>
      </c>
      <c r="AHO28">
        <v>354.30401718000002</v>
      </c>
      <c r="AHP28">
        <v>357.51110419000003</v>
      </c>
      <c r="AHQ28">
        <v>356.19828826999998</v>
      </c>
      <c r="AHR28">
        <v>356.19828826999998</v>
      </c>
      <c r="AHS28">
        <v>356.19828826999998</v>
      </c>
      <c r="AHT28">
        <v>356.19828826999998</v>
      </c>
      <c r="AHU28">
        <v>356.19828826999998</v>
      </c>
      <c r="AHV28">
        <v>356.19828826999998</v>
      </c>
      <c r="AHW28">
        <v>356.19828826999998</v>
      </c>
      <c r="AHX28">
        <v>356.19828826999998</v>
      </c>
      <c r="AHY28">
        <v>356.19828826999998</v>
      </c>
      <c r="AHZ28">
        <v>356.19828826999998</v>
      </c>
      <c r="AIA28">
        <v>357.95759882999999</v>
      </c>
      <c r="AIB28">
        <v>359.93101740999998</v>
      </c>
      <c r="AIC28">
        <v>356.19828826999998</v>
      </c>
      <c r="AID28">
        <v>356.19828826999998</v>
      </c>
      <c r="AIE28">
        <v>356.19828826999998</v>
      </c>
      <c r="AIF28">
        <v>356.19828826999998</v>
      </c>
      <c r="AIG28">
        <v>359.80876771999999</v>
      </c>
      <c r="AIH28">
        <v>354.57967712999999</v>
      </c>
      <c r="AII28">
        <v>356.19828826999998</v>
      </c>
      <c r="AIJ28">
        <v>356.19828826999998</v>
      </c>
      <c r="AIK28">
        <v>356.19828826999998</v>
      </c>
      <c r="AIL28">
        <v>356.19828826999998</v>
      </c>
      <c r="AIM28">
        <v>356.19828826999998</v>
      </c>
      <c r="AIN28">
        <v>356.74013831000002</v>
      </c>
      <c r="AIO28">
        <v>355.6221367</v>
      </c>
      <c r="AIP28">
        <v>358.86528692000002</v>
      </c>
      <c r="AIQ28">
        <v>355.78597876999999</v>
      </c>
      <c r="AIR28">
        <v>356.24917732</v>
      </c>
      <c r="AIS28">
        <v>355.70704790000002</v>
      </c>
      <c r="AIT28">
        <v>356.19828826999998</v>
      </c>
      <c r="AIU28">
        <v>356.19828826999998</v>
      </c>
      <c r="AIV28">
        <v>356.19828826999998</v>
      </c>
      <c r="AIW28">
        <v>356.19828826999998</v>
      </c>
      <c r="AIX28">
        <v>356.19828826999998</v>
      </c>
      <c r="AIY28">
        <v>356.19828826999998</v>
      </c>
      <c r="AIZ28">
        <v>356.19828826999998</v>
      </c>
      <c r="AJA28">
        <v>356.19828826999998</v>
      </c>
      <c r="AJB28">
        <v>356.19828826999998</v>
      </c>
      <c r="AJC28">
        <v>356.19828826999998</v>
      </c>
      <c r="AJD28">
        <v>355.69403403000001</v>
      </c>
      <c r="AJE28">
        <v>356.19828826999998</v>
      </c>
      <c r="AJF28">
        <v>356.19828826999998</v>
      </c>
      <c r="AJG28">
        <v>356.19828826999998</v>
      </c>
      <c r="AJH28">
        <v>712.39657654999996</v>
      </c>
      <c r="AJI28">
        <v>356.19828826999998</v>
      </c>
      <c r="AJJ28">
        <v>356.19828826999998</v>
      </c>
      <c r="AJK28">
        <v>356.19828826999998</v>
      </c>
      <c r="AJL28">
        <v>353.05470778</v>
      </c>
      <c r="AJM28">
        <v>356.19828826999998</v>
      </c>
      <c r="AJN28">
        <v>356.19828826999998</v>
      </c>
      <c r="AJO28">
        <v>352.12678724</v>
      </c>
      <c r="AJP28">
        <v>356.96153200999998</v>
      </c>
      <c r="AJQ28">
        <v>356.19828826999998</v>
      </c>
      <c r="AJR28">
        <v>356.19828826999998</v>
      </c>
      <c r="AJS28">
        <v>356.19828826999998</v>
      </c>
      <c r="AJT28">
        <v>355.45045751999999</v>
      </c>
      <c r="AJU28">
        <v>355.69403403000001</v>
      </c>
      <c r="AJV28">
        <v>355.45045751999999</v>
      </c>
      <c r="AJW28">
        <v>347.34683598999999</v>
      </c>
      <c r="AJX28">
        <v>356.19828826999998</v>
      </c>
      <c r="AJY28">
        <v>358.91548713999998</v>
      </c>
      <c r="AJZ28">
        <v>356.19828826999998</v>
      </c>
      <c r="AKA28">
        <v>356.19828826999998</v>
      </c>
      <c r="AKB28">
        <v>356.19828826999998</v>
      </c>
      <c r="AKC28">
        <v>356.19828826999998</v>
      </c>
      <c r="AKD28">
        <v>356.19828826999998</v>
      </c>
      <c r="AKE28">
        <v>356.19828826999998</v>
      </c>
      <c r="AKF28">
        <v>356.19828826999998</v>
      </c>
      <c r="AKG28">
        <v>356.19828826999998</v>
      </c>
      <c r="AKH28">
        <v>356.19828826999998</v>
      </c>
      <c r="AKI28">
        <v>356.19828826999998</v>
      </c>
      <c r="AKJ28">
        <v>356.19828826999998</v>
      </c>
      <c r="AKK28">
        <v>356.19828826999998</v>
      </c>
      <c r="AKL28">
        <v>356.19828826999998</v>
      </c>
      <c r="AKM28">
        <v>356.19828826999998</v>
      </c>
      <c r="AKN28">
        <v>356.19828826999998</v>
      </c>
      <c r="AKO28">
        <v>356.19828826999998</v>
      </c>
      <c r="AKP28">
        <v>356.19828826999998</v>
      </c>
      <c r="AKQ28">
        <v>356.19828826999998</v>
      </c>
      <c r="AKR28">
        <v>356.19828826999998</v>
      </c>
      <c r="AKS28">
        <v>356.19828826999998</v>
      </c>
      <c r="AKT28">
        <v>356.19828826999998</v>
      </c>
      <c r="AKU28">
        <v>356.19828826999998</v>
      </c>
      <c r="AKV28">
        <v>356.19828826999998</v>
      </c>
      <c r="AKW28">
        <v>356.19828826999998</v>
      </c>
      <c r="AKX28">
        <v>356.19828826999998</v>
      </c>
      <c r="AKY28">
        <v>356.19828826999998</v>
      </c>
      <c r="AKZ28">
        <v>356.19828826999998</v>
      </c>
      <c r="ALA28">
        <v>356.19828826999998</v>
      </c>
      <c r="ALB28">
        <v>356.19828826999998</v>
      </c>
      <c r="ALC28">
        <v>356.19828826999998</v>
      </c>
      <c r="ALD28">
        <v>356.19828826999998</v>
      </c>
      <c r="ALE28">
        <v>356.19828826999998</v>
      </c>
      <c r="ALF28">
        <v>356.19828826999998</v>
      </c>
      <c r="ALG28">
        <v>356.19828826999998</v>
      </c>
      <c r="ALH28">
        <v>356.19828826999998</v>
      </c>
      <c r="ALI28">
        <v>356.19828826999998</v>
      </c>
      <c r="ALJ28">
        <v>356.19828826999998</v>
      </c>
      <c r="ALK28">
        <v>356.19828826999998</v>
      </c>
      <c r="ALL28">
        <v>356.19828826999998</v>
      </c>
      <c r="ALM28">
        <v>356.19828826999998</v>
      </c>
      <c r="ALN28">
        <v>356.19828826999998</v>
      </c>
      <c r="ALO28">
        <v>356.19828826999998</v>
      </c>
      <c r="ALP28">
        <v>356.19828826999998</v>
      </c>
      <c r="ALQ28">
        <v>356.19828826999998</v>
      </c>
      <c r="ALR28">
        <v>356.19828826999998</v>
      </c>
      <c r="ALS28">
        <v>356.19828826999998</v>
      </c>
      <c r="ALT28">
        <v>356.19828826999998</v>
      </c>
      <c r="ALU28">
        <v>356.19828826999998</v>
      </c>
      <c r="ALV28">
        <v>356.19828826999998</v>
      </c>
      <c r="ALW28">
        <v>356.19828826999998</v>
      </c>
      <c r="ALX28">
        <v>356.19828826999998</v>
      </c>
      <c r="ALY28">
        <v>356.19828826999998</v>
      </c>
      <c r="ALZ28">
        <v>356.19828826999998</v>
      </c>
      <c r="AMA28">
        <v>356.19828826999998</v>
      </c>
      <c r="AMB28">
        <v>356.19828826999998</v>
      </c>
      <c r="AMC28">
        <v>356.19828826999998</v>
      </c>
      <c r="AMD28">
        <v>356.19828826999998</v>
      </c>
      <c r="AME28">
        <v>356.19828826999998</v>
      </c>
      <c r="AMF28">
        <v>356.19828826999998</v>
      </c>
      <c r="AMG28">
        <v>356.19828826999998</v>
      </c>
      <c r="AMH28">
        <v>356.19828826999998</v>
      </c>
      <c r="AMI28">
        <v>356.19828826999998</v>
      </c>
      <c r="AMJ28">
        <v>356.19828826999998</v>
      </c>
      <c r="AMK28">
        <v>356.19828826999998</v>
      </c>
      <c r="AML28">
        <v>356.19828826999998</v>
      </c>
      <c r="AMM28">
        <v>356.19828826999998</v>
      </c>
      <c r="AMN28">
        <v>356.19828826999998</v>
      </c>
      <c r="AMO28">
        <v>356.19828826999998</v>
      </c>
      <c r="AMP28">
        <v>356.19828826999998</v>
      </c>
      <c r="AMQ28">
        <v>356.19828826999998</v>
      </c>
      <c r="AMR28">
        <v>356.19828826999998</v>
      </c>
      <c r="AMS28">
        <v>356.19828826999998</v>
      </c>
      <c r="AMT28">
        <v>356.19828826999998</v>
      </c>
      <c r="AMU28">
        <v>356.19828826999998</v>
      </c>
      <c r="AMV28">
        <v>356.19828826999998</v>
      </c>
      <c r="AMW28">
        <v>356.19828826999998</v>
      </c>
      <c r="AMX28">
        <v>356.19828826999998</v>
      </c>
      <c r="AMY28">
        <v>356.19828826999998</v>
      </c>
      <c r="AMZ28">
        <v>356.19828826999998</v>
      </c>
      <c r="ANA28">
        <v>356.19828826999998</v>
      </c>
      <c r="ANB28">
        <v>356.19828826999998</v>
      </c>
      <c r="ANC28">
        <v>356.19828826999998</v>
      </c>
      <c r="AND28">
        <v>356.19828826999998</v>
      </c>
      <c r="ANE28">
        <v>356.19828826999998</v>
      </c>
      <c r="ANF28">
        <v>356.19828826999998</v>
      </c>
      <c r="ANG28">
        <v>356.19828826999998</v>
      </c>
      <c r="ANH28">
        <v>356.19828826999998</v>
      </c>
      <c r="ANI28">
        <v>1383</v>
      </c>
      <c r="ANJ28">
        <v>977</v>
      </c>
      <c r="ANK28">
        <v>1</v>
      </c>
      <c r="ANL28">
        <v>4432769</v>
      </c>
      <c r="ANM28">
        <v>73109</v>
      </c>
      <c r="ANN28">
        <v>629015</v>
      </c>
      <c r="ANO28">
        <v>2146199</v>
      </c>
      <c r="ANP28">
        <v>52694</v>
      </c>
      <c r="ANQ28">
        <v>22308</v>
      </c>
      <c r="ANR28">
        <v>2286570</v>
      </c>
      <c r="ANS28">
        <v>20415</v>
      </c>
      <c r="ANW28">
        <v>2</v>
      </c>
      <c r="AOH28">
        <v>0</v>
      </c>
      <c r="AOI28">
        <v>0</v>
      </c>
      <c r="AOJ28">
        <v>0</v>
      </c>
      <c r="AOK28">
        <v>0</v>
      </c>
      <c r="AOL28">
        <v>0</v>
      </c>
      <c r="AOM28">
        <v>0</v>
      </c>
      <c r="AON28">
        <v>9</v>
      </c>
      <c r="AOO28">
        <v>9</v>
      </c>
      <c r="AOP28">
        <v>9</v>
      </c>
      <c r="AOQ28">
        <v>9</v>
      </c>
      <c r="AOR28">
        <v>1728453</v>
      </c>
      <c r="AOS28">
        <v>410757</v>
      </c>
      <c r="AOT28">
        <v>153455</v>
      </c>
      <c r="AOU28">
        <v>579277</v>
      </c>
      <c r="AOV28">
        <v>308041</v>
      </c>
      <c r="AOW28">
        <v>27810</v>
      </c>
      <c r="AOX28">
        <v>2622</v>
      </c>
      <c r="AOY28">
        <v>38510</v>
      </c>
      <c r="AOZ28">
        <v>902028</v>
      </c>
      <c r="APA28">
        <v>281816</v>
      </c>
      <c r="APB28">
        <v>21160</v>
      </c>
      <c r="APC28">
        <v>410757</v>
      </c>
      <c r="APD28">
        <v>153455</v>
      </c>
      <c r="APE28">
        <v>0</v>
      </c>
      <c r="APF28">
        <v>308041</v>
      </c>
      <c r="APG28">
        <v>27810</v>
      </c>
      <c r="APH28">
        <v>2622</v>
      </c>
      <c r="API28">
        <v>38510</v>
      </c>
      <c r="APJ28">
        <v>902028</v>
      </c>
      <c r="APK28">
        <v>281816</v>
      </c>
      <c r="APL28">
        <v>1707293</v>
      </c>
      <c r="APM28">
        <v>0</v>
      </c>
      <c r="APN28">
        <v>579277</v>
      </c>
      <c r="APO28">
        <v>0</v>
      </c>
      <c r="APP28">
        <v>0</v>
      </c>
      <c r="AQA28">
        <v>3</v>
      </c>
    </row>
    <row r="29" spans="1:1119" x14ac:dyDescent="0.25">
      <c r="A29">
        <v>4937</v>
      </c>
      <c r="B29">
        <v>4</v>
      </c>
      <c r="C29">
        <v>9</v>
      </c>
      <c r="D29">
        <v>4</v>
      </c>
      <c r="F29">
        <v>6400</v>
      </c>
      <c r="G29">
        <v>3</v>
      </c>
      <c r="H29">
        <v>3</v>
      </c>
      <c r="I29">
        <v>5</v>
      </c>
      <c r="J29">
        <v>2</v>
      </c>
      <c r="K29">
        <v>2</v>
      </c>
      <c r="P29">
        <v>2</v>
      </c>
      <c r="Q29">
        <v>0</v>
      </c>
      <c r="R29">
        <v>8</v>
      </c>
      <c r="S29">
        <v>2</v>
      </c>
      <c r="T29">
        <v>1</v>
      </c>
      <c r="U29">
        <v>1</v>
      </c>
      <c r="V29">
        <v>2</v>
      </c>
      <c r="X29">
        <v>1980</v>
      </c>
      <c r="Y29">
        <v>6</v>
      </c>
      <c r="AA29">
        <v>1</v>
      </c>
      <c r="AB29">
        <v>2</v>
      </c>
      <c r="AC29">
        <v>2</v>
      </c>
      <c r="AD29">
        <v>1</v>
      </c>
      <c r="AE29">
        <v>1</v>
      </c>
      <c r="AF29">
        <v>2</v>
      </c>
      <c r="AG29">
        <v>2</v>
      </c>
      <c r="AH29">
        <v>2</v>
      </c>
      <c r="AI29">
        <v>1</v>
      </c>
      <c r="AJ29">
        <v>1</v>
      </c>
      <c r="AK29">
        <v>2</v>
      </c>
      <c r="AL29">
        <v>2</v>
      </c>
      <c r="AM29">
        <v>2</v>
      </c>
      <c r="AN29">
        <v>2</v>
      </c>
      <c r="AO29">
        <v>2</v>
      </c>
      <c r="AP29">
        <v>2</v>
      </c>
      <c r="AQ29">
        <v>2</v>
      </c>
      <c r="AR29">
        <v>11</v>
      </c>
      <c r="AS29">
        <v>13</v>
      </c>
      <c r="AT29">
        <v>28</v>
      </c>
      <c r="AU29">
        <v>35</v>
      </c>
      <c r="AV29">
        <v>20</v>
      </c>
      <c r="AW29">
        <v>45</v>
      </c>
      <c r="AX29">
        <v>8</v>
      </c>
      <c r="BA29">
        <v>1</v>
      </c>
      <c r="BB29">
        <v>2</v>
      </c>
      <c r="BC29">
        <v>1</v>
      </c>
      <c r="BL29">
        <v>1</v>
      </c>
      <c r="BM29">
        <v>2</v>
      </c>
      <c r="BN29">
        <v>13</v>
      </c>
      <c r="BO29">
        <v>2</v>
      </c>
      <c r="BP29">
        <v>2</v>
      </c>
      <c r="BV29">
        <v>2</v>
      </c>
      <c r="BX29">
        <v>2</v>
      </c>
      <c r="BY29">
        <v>1</v>
      </c>
      <c r="BZ29">
        <v>2</v>
      </c>
      <c r="CA29">
        <v>2</v>
      </c>
      <c r="CB29">
        <v>1</v>
      </c>
      <c r="CC29">
        <v>1</v>
      </c>
      <c r="CG29">
        <v>12</v>
      </c>
      <c r="CJ29">
        <v>2</v>
      </c>
      <c r="CK29">
        <v>1</v>
      </c>
      <c r="CL29">
        <v>2</v>
      </c>
      <c r="CM29">
        <v>50</v>
      </c>
      <c r="CN29">
        <v>4</v>
      </c>
      <c r="CO29">
        <v>12</v>
      </c>
      <c r="CP29">
        <v>4</v>
      </c>
      <c r="CQ29">
        <v>1</v>
      </c>
      <c r="CR29">
        <v>2</v>
      </c>
      <c r="CS29">
        <v>1</v>
      </c>
      <c r="CT29">
        <v>1</v>
      </c>
      <c r="CU29">
        <v>2</v>
      </c>
      <c r="CV29">
        <v>1</v>
      </c>
      <c r="CW29">
        <v>2</v>
      </c>
      <c r="CX29">
        <v>2</v>
      </c>
      <c r="CZ29">
        <v>1</v>
      </c>
      <c r="DA29">
        <v>1</v>
      </c>
      <c r="DB29">
        <v>2</v>
      </c>
      <c r="DD29">
        <v>2</v>
      </c>
      <c r="DE29">
        <v>2</v>
      </c>
      <c r="DF29">
        <v>2</v>
      </c>
      <c r="DG29">
        <v>2</v>
      </c>
      <c r="DH29">
        <v>2</v>
      </c>
      <c r="DI29">
        <v>2</v>
      </c>
      <c r="DJ29">
        <v>2</v>
      </c>
      <c r="DK29">
        <v>2</v>
      </c>
      <c r="DL29">
        <v>2</v>
      </c>
      <c r="DM29">
        <v>1</v>
      </c>
      <c r="DV29">
        <v>2</v>
      </c>
      <c r="DW29">
        <v>2</v>
      </c>
      <c r="EF29">
        <v>100</v>
      </c>
      <c r="EH29">
        <v>1</v>
      </c>
      <c r="EI29">
        <v>1</v>
      </c>
      <c r="EJ29">
        <v>2</v>
      </c>
      <c r="EK29">
        <v>2</v>
      </c>
      <c r="EL29">
        <v>2</v>
      </c>
      <c r="EM29">
        <v>1</v>
      </c>
      <c r="EN29">
        <v>2</v>
      </c>
      <c r="EO29">
        <v>85</v>
      </c>
      <c r="EP29">
        <v>25</v>
      </c>
      <c r="ET29">
        <v>15</v>
      </c>
      <c r="EV29">
        <v>1</v>
      </c>
      <c r="EW29">
        <v>2</v>
      </c>
      <c r="EX29">
        <v>1</v>
      </c>
      <c r="EY29">
        <v>1</v>
      </c>
      <c r="EZ29">
        <v>2</v>
      </c>
      <c r="FA29">
        <v>2</v>
      </c>
      <c r="FB29">
        <v>2</v>
      </c>
      <c r="FC29">
        <v>2</v>
      </c>
      <c r="GB29">
        <v>2</v>
      </c>
      <c r="GC29">
        <v>2</v>
      </c>
      <c r="GD29">
        <v>2</v>
      </c>
      <c r="GE29">
        <v>2</v>
      </c>
      <c r="GF29">
        <v>1</v>
      </c>
      <c r="GG29">
        <v>2</v>
      </c>
      <c r="GH29">
        <v>2</v>
      </c>
      <c r="GL29">
        <v>1</v>
      </c>
      <c r="GM29">
        <v>2</v>
      </c>
      <c r="GN29">
        <v>2</v>
      </c>
      <c r="GO29">
        <v>2</v>
      </c>
      <c r="GP29">
        <v>2</v>
      </c>
      <c r="GQ29">
        <v>2</v>
      </c>
      <c r="GR29">
        <v>1</v>
      </c>
      <c r="GS29">
        <v>2</v>
      </c>
      <c r="GZ29">
        <v>85</v>
      </c>
      <c r="HA29">
        <v>1</v>
      </c>
      <c r="HB29">
        <v>1</v>
      </c>
      <c r="HC29">
        <v>2</v>
      </c>
      <c r="HD29">
        <v>2</v>
      </c>
      <c r="HE29">
        <v>2</v>
      </c>
      <c r="HF29">
        <v>2</v>
      </c>
      <c r="HG29">
        <v>2</v>
      </c>
      <c r="HH29">
        <v>2</v>
      </c>
      <c r="HI29">
        <v>50</v>
      </c>
      <c r="HJ29">
        <v>50</v>
      </c>
      <c r="HQ29">
        <v>1</v>
      </c>
      <c r="HR29">
        <v>2</v>
      </c>
      <c r="HS29">
        <v>1</v>
      </c>
      <c r="IU29">
        <v>1</v>
      </c>
      <c r="IV29">
        <v>2</v>
      </c>
      <c r="IW29">
        <v>2</v>
      </c>
      <c r="IX29">
        <v>2</v>
      </c>
      <c r="IY29">
        <v>2</v>
      </c>
      <c r="IZ29">
        <v>2</v>
      </c>
      <c r="JA29">
        <v>2</v>
      </c>
      <c r="JB29">
        <v>1</v>
      </c>
      <c r="JC29">
        <v>3</v>
      </c>
      <c r="JD29">
        <v>1</v>
      </c>
      <c r="JE29">
        <v>3</v>
      </c>
      <c r="JF29">
        <v>2</v>
      </c>
      <c r="JH29">
        <v>1</v>
      </c>
      <c r="JI29">
        <v>2</v>
      </c>
      <c r="JJ29">
        <v>1</v>
      </c>
      <c r="JS29">
        <v>1</v>
      </c>
      <c r="JV29">
        <v>2</v>
      </c>
      <c r="JW29">
        <v>2</v>
      </c>
      <c r="KF29">
        <v>1</v>
      </c>
      <c r="KG29">
        <v>2</v>
      </c>
      <c r="KP29">
        <v>2</v>
      </c>
      <c r="LE29">
        <v>2</v>
      </c>
      <c r="LO29">
        <v>1</v>
      </c>
      <c r="LP29">
        <v>2</v>
      </c>
      <c r="LQ29">
        <v>2</v>
      </c>
      <c r="LR29">
        <v>2</v>
      </c>
      <c r="LT29">
        <v>1</v>
      </c>
      <c r="MA29">
        <v>2</v>
      </c>
      <c r="MB29">
        <v>2</v>
      </c>
      <c r="MJ29">
        <v>2</v>
      </c>
      <c r="MT29">
        <v>1</v>
      </c>
      <c r="MU29">
        <v>1</v>
      </c>
      <c r="MY29">
        <v>2</v>
      </c>
      <c r="MZ29">
        <v>1</v>
      </c>
      <c r="NA29">
        <v>1</v>
      </c>
      <c r="NB29">
        <v>1</v>
      </c>
      <c r="NC29">
        <v>2</v>
      </c>
      <c r="ND29">
        <v>2</v>
      </c>
      <c r="NE29">
        <v>2</v>
      </c>
      <c r="NF29">
        <v>2</v>
      </c>
      <c r="NG29">
        <v>1</v>
      </c>
      <c r="NH29">
        <v>2</v>
      </c>
      <c r="NI29">
        <v>5</v>
      </c>
      <c r="NJ29">
        <v>1</v>
      </c>
      <c r="NO29">
        <v>1</v>
      </c>
      <c r="NU29">
        <v>1</v>
      </c>
      <c r="NV29">
        <v>13</v>
      </c>
      <c r="NW29">
        <v>3</v>
      </c>
      <c r="NX29">
        <v>1</v>
      </c>
      <c r="NY29">
        <v>4</v>
      </c>
      <c r="NZ29">
        <v>1</v>
      </c>
      <c r="OA29">
        <v>0</v>
      </c>
      <c r="OB29">
        <v>0</v>
      </c>
      <c r="OC29">
        <v>2</v>
      </c>
      <c r="OD29">
        <v>2</v>
      </c>
      <c r="OE29">
        <v>1</v>
      </c>
      <c r="OF29">
        <v>3</v>
      </c>
      <c r="OG29">
        <v>1</v>
      </c>
      <c r="OH29">
        <v>1</v>
      </c>
      <c r="OI29">
        <v>1</v>
      </c>
      <c r="OJ29">
        <v>2</v>
      </c>
      <c r="OK29">
        <v>2</v>
      </c>
      <c r="OM29">
        <v>2</v>
      </c>
      <c r="OO29">
        <v>2</v>
      </c>
      <c r="OQ29">
        <v>1</v>
      </c>
      <c r="OR29">
        <v>1</v>
      </c>
      <c r="OS29">
        <v>1</v>
      </c>
      <c r="OT29">
        <v>90</v>
      </c>
      <c r="OU29">
        <v>4</v>
      </c>
      <c r="OW29">
        <v>0</v>
      </c>
      <c r="OX29">
        <v>5</v>
      </c>
      <c r="OY29">
        <v>1</v>
      </c>
      <c r="OZ29">
        <v>1</v>
      </c>
      <c r="PA29">
        <v>2</v>
      </c>
      <c r="PB29">
        <v>1</v>
      </c>
      <c r="PC29">
        <v>2</v>
      </c>
      <c r="PD29">
        <v>2</v>
      </c>
      <c r="PE29">
        <v>2</v>
      </c>
      <c r="PF29">
        <v>2</v>
      </c>
      <c r="PG29">
        <v>100</v>
      </c>
      <c r="PI29">
        <v>5</v>
      </c>
      <c r="PO29">
        <v>2</v>
      </c>
      <c r="PP29">
        <v>2</v>
      </c>
      <c r="PQ29">
        <v>2</v>
      </c>
      <c r="PR29">
        <v>2</v>
      </c>
      <c r="PS29">
        <v>2</v>
      </c>
      <c r="PT29">
        <v>2</v>
      </c>
      <c r="PU29">
        <v>2</v>
      </c>
      <c r="PV29">
        <v>4</v>
      </c>
      <c r="PW29">
        <v>1</v>
      </c>
      <c r="PX29">
        <v>1</v>
      </c>
      <c r="PY29">
        <v>1</v>
      </c>
      <c r="PZ29">
        <v>2</v>
      </c>
      <c r="QA29">
        <v>2</v>
      </c>
      <c r="QB29">
        <v>2</v>
      </c>
      <c r="QC29">
        <v>70</v>
      </c>
      <c r="QD29">
        <v>0</v>
      </c>
      <c r="QE29">
        <v>0</v>
      </c>
      <c r="QF29">
        <v>0</v>
      </c>
      <c r="QG29">
        <v>0</v>
      </c>
      <c r="QH29">
        <v>0</v>
      </c>
      <c r="QI29">
        <v>0</v>
      </c>
      <c r="QJ29">
        <v>9</v>
      </c>
      <c r="QK29">
        <v>9</v>
      </c>
      <c r="QL29">
        <v>9</v>
      </c>
      <c r="QM29">
        <v>9</v>
      </c>
      <c r="QN29">
        <v>0</v>
      </c>
      <c r="QO29">
        <v>0</v>
      </c>
      <c r="QP29">
        <v>0</v>
      </c>
      <c r="QQ29">
        <v>0</v>
      </c>
      <c r="QR29">
        <v>0</v>
      </c>
      <c r="QS29">
        <v>0</v>
      </c>
      <c r="QT29">
        <v>0</v>
      </c>
      <c r="QU29">
        <v>9</v>
      </c>
      <c r="QV29">
        <v>0</v>
      </c>
      <c r="QW29">
        <v>0</v>
      </c>
      <c r="QX29">
        <v>0</v>
      </c>
      <c r="QY29">
        <v>0</v>
      </c>
      <c r="QZ29">
        <v>0</v>
      </c>
      <c r="RA29">
        <v>0</v>
      </c>
      <c r="RB29">
        <v>0</v>
      </c>
      <c r="RC29">
        <v>0</v>
      </c>
      <c r="RD29">
        <v>0</v>
      </c>
      <c r="RE29">
        <v>0</v>
      </c>
      <c r="RF29">
        <v>0</v>
      </c>
      <c r="RG29">
        <v>0</v>
      </c>
      <c r="RH29">
        <v>0</v>
      </c>
      <c r="RI29">
        <v>0</v>
      </c>
      <c r="RJ29">
        <v>0</v>
      </c>
      <c r="RK29">
        <v>0</v>
      </c>
      <c r="RL29">
        <v>0</v>
      </c>
      <c r="RM29">
        <v>0</v>
      </c>
      <c r="RN29">
        <v>9</v>
      </c>
      <c r="RO29">
        <v>0</v>
      </c>
      <c r="RP29">
        <v>0</v>
      </c>
      <c r="RQ29">
        <v>0</v>
      </c>
      <c r="RR29">
        <v>9</v>
      </c>
      <c r="RS29">
        <v>9</v>
      </c>
      <c r="RT29">
        <v>9</v>
      </c>
      <c r="RU29">
        <v>9</v>
      </c>
      <c r="RV29">
        <v>9</v>
      </c>
      <c r="RW29">
        <v>9</v>
      </c>
      <c r="RX29">
        <v>9</v>
      </c>
      <c r="RY29">
        <v>0</v>
      </c>
      <c r="RZ29">
        <v>0</v>
      </c>
      <c r="SA29">
        <v>0</v>
      </c>
      <c r="SB29">
        <v>0</v>
      </c>
      <c r="SC29">
        <v>9</v>
      </c>
      <c r="SD29">
        <v>9</v>
      </c>
      <c r="SE29">
        <v>9</v>
      </c>
      <c r="SF29">
        <v>9</v>
      </c>
      <c r="SG29">
        <v>9</v>
      </c>
      <c r="SH29">
        <v>0</v>
      </c>
      <c r="SI29">
        <v>9</v>
      </c>
      <c r="SJ29">
        <v>0</v>
      </c>
      <c r="SK29">
        <v>0</v>
      </c>
      <c r="SL29">
        <v>0</v>
      </c>
      <c r="SM29">
        <v>0</v>
      </c>
      <c r="SN29">
        <v>0</v>
      </c>
      <c r="SO29">
        <v>0</v>
      </c>
      <c r="SP29">
        <v>9</v>
      </c>
      <c r="SQ29">
        <v>9</v>
      </c>
      <c r="SR29">
        <v>9</v>
      </c>
      <c r="SS29">
        <v>0</v>
      </c>
      <c r="ST29">
        <v>9</v>
      </c>
      <c r="SU29">
        <v>9</v>
      </c>
      <c r="SV29">
        <v>0</v>
      </c>
      <c r="SW29">
        <v>0</v>
      </c>
      <c r="SX29">
        <v>0</v>
      </c>
      <c r="SY29">
        <v>0</v>
      </c>
      <c r="SZ29">
        <v>0</v>
      </c>
      <c r="TA29">
        <v>1</v>
      </c>
      <c r="TB29">
        <v>0</v>
      </c>
      <c r="TC29">
        <v>0</v>
      </c>
      <c r="TD29">
        <v>0</v>
      </c>
      <c r="TE29">
        <v>0</v>
      </c>
      <c r="TF29">
        <v>0</v>
      </c>
      <c r="TG29">
        <v>0</v>
      </c>
      <c r="TH29">
        <v>0</v>
      </c>
      <c r="TI29">
        <v>0</v>
      </c>
      <c r="TJ29">
        <v>0</v>
      </c>
      <c r="TK29">
        <v>0</v>
      </c>
      <c r="TL29">
        <v>0</v>
      </c>
      <c r="TM29">
        <v>0</v>
      </c>
      <c r="TN29">
        <v>0</v>
      </c>
      <c r="TO29">
        <v>0</v>
      </c>
      <c r="TP29">
        <v>0</v>
      </c>
      <c r="TQ29">
        <v>0</v>
      </c>
      <c r="TR29">
        <v>0</v>
      </c>
      <c r="TS29">
        <v>0</v>
      </c>
      <c r="TT29">
        <v>0</v>
      </c>
      <c r="TU29">
        <v>0</v>
      </c>
      <c r="TV29">
        <v>0</v>
      </c>
      <c r="TW29">
        <v>0</v>
      </c>
      <c r="TX29">
        <v>9</v>
      </c>
      <c r="TY29">
        <v>9</v>
      </c>
      <c r="TZ29">
        <v>9</v>
      </c>
      <c r="UA29">
        <v>9</v>
      </c>
      <c r="UB29">
        <v>9</v>
      </c>
      <c r="UC29">
        <v>9</v>
      </c>
      <c r="UD29">
        <v>9</v>
      </c>
      <c r="UE29">
        <v>9</v>
      </c>
      <c r="UF29">
        <v>0</v>
      </c>
      <c r="UG29">
        <v>0</v>
      </c>
      <c r="UH29">
        <v>9</v>
      </c>
      <c r="UI29">
        <v>9</v>
      </c>
      <c r="UJ29">
        <v>9</v>
      </c>
      <c r="UK29">
        <v>9</v>
      </c>
      <c r="UL29">
        <v>9</v>
      </c>
      <c r="UM29">
        <v>9</v>
      </c>
      <c r="UN29">
        <v>9</v>
      </c>
      <c r="UO29">
        <v>9</v>
      </c>
      <c r="UP29">
        <v>0</v>
      </c>
      <c r="UQ29">
        <v>9</v>
      </c>
      <c r="UR29">
        <v>0</v>
      </c>
      <c r="US29">
        <v>0</v>
      </c>
      <c r="UT29">
        <v>0</v>
      </c>
      <c r="UU29">
        <v>0</v>
      </c>
      <c r="UV29">
        <v>0</v>
      </c>
      <c r="UW29">
        <v>0</v>
      </c>
      <c r="UX29">
        <v>0</v>
      </c>
      <c r="UY29">
        <v>0</v>
      </c>
      <c r="UZ29">
        <v>0</v>
      </c>
      <c r="VA29">
        <v>9</v>
      </c>
      <c r="VB29">
        <v>9</v>
      </c>
      <c r="VC29">
        <v>9</v>
      </c>
      <c r="VD29">
        <v>0</v>
      </c>
      <c r="VE29">
        <v>9</v>
      </c>
      <c r="VF29">
        <v>0</v>
      </c>
      <c r="VG29">
        <v>0</v>
      </c>
      <c r="VH29">
        <v>0</v>
      </c>
      <c r="VI29">
        <v>0</v>
      </c>
      <c r="VJ29">
        <v>0</v>
      </c>
      <c r="VK29">
        <v>0</v>
      </c>
      <c r="VL29">
        <v>0</v>
      </c>
      <c r="VM29">
        <v>0</v>
      </c>
      <c r="VN29">
        <v>9</v>
      </c>
      <c r="VO29">
        <v>9</v>
      </c>
      <c r="VP29">
        <v>9</v>
      </c>
      <c r="VQ29">
        <v>9</v>
      </c>
      <c r="VR29">
        <v>9</v>
      </c>
      <c r="VS29">
        <v>9</v>
      </c>
      <c r="VT29">
        <v>9</v>
      </c>
      <c r="VU29">
        <v>9</v>
      </c>
      <c r="VV29">
        <v>9</v>
      </c>
      <c r="VW29">
        <v>9</v>
      </c>
      <c r="VX29">
        <v>9</v>
      </c>
      <c r="VY29">
        <v>9</v>
      </c>
      <c r="VZ29">
        <v>9</v>
      </c>
      <c r="WA29">
        <v>9</v>
      </c>
      <c r="WB29">
        <v>9</v>
      </c>
      <c r="WC29">
        <v>9</v>
      </c>
      <c r="WD29">
        <v>9</v>
      </c>
      <c r="WE29">
        <v>9</v>
      </c>
      <c r="WF29">
        <v>9</v>
      </c>
      <c r="WG29">
        <v>9</v>
      </c>
      <c r="WH29">
        <v>9</v>
      </c>
      <c r="WI29">
        <v>9</v>
      </c>
      <c r="WJ29">
        <v>9</v>
      </c>
      <c r="WK29">
        <v>9</v>
      </c>
      <c r="WL29">
        <v>0</v>
      </c>
      <c r="WM29">
        <v>0</v>
      </c>
      <c r="WN29">
        <v>0</v>
      </c>
      <c r="WO29">
        <v>0</v>
      </c>
      <c r="WP29">
        <v>0</v>
      </c>
      <c r="WQ29">
        <v>0</v>
      </c>
      <c r="WR29">
        <v>0</v>
      </c>
      <c r="WS29">
        <v>0</v>
      </c>
      <c r="WT29">
        <v>0</v>
      </c>
      <c r="WU29">
        <v>0</v>
      </c>
      <c r="WV29">
        <v>0</v>
      </c>
      <c r="WW29">
        <v>0</v>
      </c>
      <c r="WX29">
        <v>0</v>
      </c>
      <c r="WY29">
        <v>0</v>
      </c>
      <c r="WZ29">
        <v>0</v>
      </c>
      <c r="XA29">
        <v>9</v>
      </c>
      <c r="XB29">
        <v>9</v>
      </c>
      <c r="XC29">
        <v>9</v>
      </c>
      <c r="XD29">
        <v>9</v>
      </c>
      <c r="XE29">
        <v>9</v>
      </c>
      <c r="XF29">
        <v>9</v>
      </c>
      <c r="XG29">
        <v>0</v>
      </c>
      <c r="XH29">
        <v>0</v>
      </c>
      <c r="XI29">
        <v>0</v>
      </c>
      <c r="XJ29">
        <v>0</v>
      </c>
      <c r="XK29">
        <v>0</v>
      </c>
      <c r="XL29">
        <v>0</v>
      </c>
      <c r="XM29">
        <v>0</v>
      </c>
      <c r="XN29">
        <v>0</v>
      </c>
      <c r="XO29">
        <v>0</v>
      </c>
      <c r="XP29">
        <v>0</v>
      </c>
      <c r="XQ29">
        <v>0</v>
      </c>
      <c r="XR29">
        <v>9</v>
      </c>
      <c r="XS29">
        <v>9</v>
      </c>
      <c r="XT29">
        <v>9</v>
      </c>
      <c r="XU29">
        <v>9</v>
      </c>
      <c r="XV29">
        <v>9</v>
      </c>
      <c r="XW29">
        <v>9</v>
      </c>
      <c r="XX29">
        <v>0</v>
      </c>
      <c r="XY29">
        <v>0</v>
      </c>
      <c r="XZ29">
        <v>0</v>
      </c>
      <c r="YA29">
        <v>9</v>
      </c>
      <c r="YB29">
        <v>9</v>
      </c>
      <c r="YC29">
        <v>9</v>
      </c>
      <c r="YD29">
        <v>9</v>
      </c>
      <c r="YE29">
        <v>9</v>
      </c>
      <c r="YF29">
        <v>9</v>
      </c>
      <c r="YG29">
        <v>9</v>
      </c>
      <c r="YH29">
        <v>9</v>
      </c>
      <c r="YI29">
        <v>9</v>
      </c>
      <c r="YJ29">
        <v>9</v>
      </c>
      <c r="YK29">
        <v>9</v>
      </c>
      <c r="YL29">
        <v>9</v>
      </c>
      <c r="YM29">
        <v>9</v>
      </c>
      <c r="YN29">
        <v>9</v>
      </c>
      <c r="YO29">
        <v>9</v>
      </c>
      <c r="YP29">
        <v>9</v>
      </c>
      <c r="YQ29">
        <v>9</v>
      </c>
      <c r="YR29">
        <v>9</v>
      </c>
      <c r="YS29">
        <v>9</v>
      </c>
      <c r="YT29">
        <v>9</v>
      </c>
      <c r="YU29">
        <v>9</v>
      </c>
      <c r="YV29">
        <v>9</v>
      </c>
      <c r="YW29">
        <v>9</v>
      </c>
      <c r="YX29">
        <v>9</v>
      </c>
      <c r="YY29">
        <v>9</v>
      </c>
      <c r="YZ29">
        <v>9</v>
      </c>
      <c r="ZA29">
        <v>9</v>
      </c>
      <c r="ZB29">
        <v>0</v>
      </c>
      <c r="ZC29">
        <v>0</v>
      </c>
      <c r="ZD29">
        <v>0</v>
      </c>
      <c r="ZE29">
        <v>0</v>
      </c>
      <c r="ZF29">
        <v>0</v>
      </c>
      <c r="ZG29">
        <v>0</v>
      </c>
      <c r="ZH29">
        <v>0</v>
      </c>
      <c r="ZI29">
        <v>1</v>
      </c>
      <c r="ZJ29">
        <v>1</v>
      </c>
      <c r="ZK29">
        <v>1</v>
      </c>
      <c r="ZL29">
        <v>1</v>
      </c>
      <c r="ZM29">
        <v>1</v>
      </c>
      <c r="ZN29">
        <v>9</v>
      </c>
      <c r="ZO29">
        <v>0</v>
      </c>
      <c r="ZP29">
        <v>0</v>
      </c>
      <c r="ZQ29">
        <v>0</v>
      </c>
      <c r="ZR29">
        <v>9</v>
      </c>
      <c r="ZS29">
        <v>9</v>
      </c>
      <c r="ZT29">
        <v>9</v>
      </c>
      <c r="ZU29">
        <v>9</v>
      </c>
      <c r="ZV29">
        <v>9</v>
      </c>
      <c r="ZW29">
        <v>9</v>
      </c>
      <c r="ZX29">
        <v>9</v>
      </c>
      <c r="ZY29">
        <v>9</v>
      </c>
      <c r="ZZ29">
        <v>0</v>
      </c>
      <c r="AAA29">
        <v>9</v>
      </c>
      <c r="AAB29">
        <v>9</v>
      </c>
      <c r="AAC29">
        <v>0</v>
      </c>
      <c r="AAD29">
        <v>0</v>
      </c>
      <c r="AAE29">
        <v>9</v>
      </c>
      <c r="AAF29">
        <v>9</v>
      </c>
      <c r="AAG29">
        <v>9</v>
      </c>
      <c r="AAH29">
        <v>9</v>
      </c>
      <c r="AAI29">
        <v>9</v>
      </c>
      <c r="AAJ29">
        <v>9</v>
      </c>
      <c r="AAK29">
        <v>9</v>
      </c>
      <c r="AAL29">
        <v>9</v>
      </c>
      <c r="AAM29">
        <v>0</v>
      </c>
      <c r="AAN29">
        <v>0</v>
      </c>
      <c r="AAO29">
        <v>9</v>
      </c>
      <c r="AAP29">
        <v>9</v>
      </c>
      <c r="AAQ29">
        <v>9</v>
      </c>
      <c r="AAR29">
        <v>9</v>
      </c>
      <c r="AAS29">
        <v>9</v>
      </c>
      <c r="AAT29">
        <v>9</v>
      </c>
      <c r="AAU29">
        <v>9</v>
      </c>
      <c r="AAV29">
        <v>9</v>
      </c>
      <c r="AAW29">
        <v>0</v>
      </c>
      <c r="AAX29">
        <v>9</v>
      </c>
      <c r="AAY29">
        <v>9</v>
      </c>
      <c r="AAZ29">
        <v>9</v>
      </c>
      <c r="ABA29">
        <v>9</v>
      </c>
      <c r="ABB29">
        <v>9</v>
      </c>
      <c r="ABC29">
        <v>9</v>
      </c>
      <c r="ABD29">
        <v>9</v>
      </c>
      <c r="ABE29">
        <v>9</v>
      </c>
      <c r="ABF29">
        <v>9</v>
      </c>
      <c r="ABG29">
        <v>9</v>
      </c>
      <c r="ABH29">
        <v>9</v>
      </c>
      <c r="ABI29">
        <v>9</v>
      </c>
      <c r="ABJ29">
        <v>9</v>
      </c>
      <c r="ABK29">
        <v>9</v>
      </c>
      <c r="ABL29">
        <v>9</v>
      </c>
      <c r="ABM29">
        <v>9</v>
      </c>
      <c r="ABN29">
        <v>9</v>
      </c>
      <c r="ABO29">
        <v>9</v>
      </c>
      <c r="ABP29">
        <v>9</v>
      </c>
      <c r="ABQ29">
        <v>1</v>
      </c>
      <c r="ABR29">
        <v>9</v>
      </c>
      <c r="ABS29">
        <v>9</v>
      </c>
      <c r="ABT29">
        <v>9</v>
      </c>
      <c r="ABU29">
        <v>9</v>
      </c>
      <c r="ABV29">
        <v>9</v>
      </c>
      <c r="ABW29">
        <v>9</v>
      </c>
      <c r="ABX29">
        <v>9</v>
      </c>
      <c r="ABY29">
        <v>0</v>
      </c>
      <c r="ABZ29">
        <v>9</v>
      </c>
      <c r="ACA29">
        <v>9</v>
      </c>
      <c r="ACB29">
        <v>9</v>
      </c>
      <c r="ACC29">
        <v>9</v>
      </c>
      <c r="ACD29">
        <v>9</v>
      </c>
      <c r="ACE29">
        <v>9</v>
      </c>
      <c r="ACF29">
        <v>9</v>
      </c>
      <c r="ACG29">
        <v>9</v>
      </c>
      <c r="ACH29">
        <v>9</v>
      </c>
      <c r="ACI29">
        <v>0</v>
      </c>
      <c r="ACJ29">
        <v>0</v>
      </c>
      <c r="ACK29">
        <v>9</v>
      </c>
      <c r="ACL29">
        <v>9</v>
      </c>
      <c r="ACM29">
        <v>9</v>
      </c>
      <c r="ACN29">
        <v>0</v>
      </c>
      <c r="ACO29">
        <v>0</v>
      </c>
      <c r="ACP29">
        <v>0</v>
      </c>
      <c r="ACQ29">
        <v>0</v>
      </c>
      <c r="ACR29">
        <v>0</v>
      </c>
      <c r="ACS29">
        <v>0</v>
      </c>
      <c r="ACT29">
        <v>0</v>
      </c>
      <c r="ACU29">
        <v>0</v>
      </c>
      <c r="ACV29">
        <v>0</v>
      </c>
      <c r="ACW29">
        <v>0</v>
      </c>
      <c r="ACX29">
        <v>0</v>
      </c>
      <c r="ACY29">
        <v>0</v>
      </c>
      <c r="ACZ29">
        <v>9</v>
      </c>
      <c r="ADA29">
        <v>9</v>
      </c>
      <c r="ADB29">
        <v>9</v>
      </c>
      <c r="ADC29">
        <v>9</v>
      </c>
      <c r="ADD29">
        <v>0</v>
      </c>
      <c r="ADE29">
        <v>9</v>
      </c>
      <c r="ADF29">
        <v>9</v>
      </c>
      <c r="ADG29">
        <v>9</v>
      </c>
      <c r="ADH29">
        <v>9</v>
      </c>
      <c r="ADI29">
        <v>9</v>
      </c>
      <c r="ADJ29">
        <v>0</v>
      </c>
      <c r="ADK29">
        <v>0</v>
      </c>
      <c r="ADL29">
        <v>0</v>
      </c>
      <c r="ADM29">
        <v>0</v>
      </c>
      <c r="ADN29">
        <v>0</v>
      </c>
      <c r="ADO29">
        <v>0</v>
      </c>
      <c r="ADP29">
        <v>0</v>
      </c>
      <c r="ADQ29">
        <v>0</v>
      </c>
      <c r="ADR29">
        <v>0</v>
      </c>
      <c r="ADS29">
        <v>0</v>
      </c>
      <c r="ADT29">
        <v>0</v>
      </c>
      <c r="ADU29">
        <v>0</v>
      </c>
      <c r="ADV29">
        <v>0</v>
      </c>
      <c r="ADW29">
        <v>0</v>
      </c>
      <c r="ADX29">
        <v>0</v>
      </c>
      <c r="ADY29">
        <v>0</v>
      </c>
      <c r="ADZ29">
        <v>0</v>
      </c>
      <c r="AEA29">
        <v>9</v>
      </c>
      <c r="AEB29">
        <v>0</v>
      </c>
      <c r="AEC29">
        <v>9</v>
      </c>
      <c r="AED29">
        <v>0</v>
      </c>
      <c r="AEE29">
        <v>9</v>
      </c>
      <c r="AEF29">
        <v>0</v>
      </c>
      <c r="AEG29">
        <v>0</v>
      </c>
      <c r="AEH29">
        <v>0</v>
      </c>
      <c r="AEI29">
        <v>0</v>
      </c>
      <c r="AEJ29">
        <v>0</v>
      </c>
      <c r="AEK29">
        <v>9</v>
      </c>
      <c r="AEL29">
        <v>0</v>
      </c>
      <c r="AEM29">
        <v>0</v>
      </c>
      <c r="AEN29">
        <v>0</v>
      </c>
      <c r="AEO29">
        <v>0</v>
      </c>
      <c r="AEP29">
        <v>0</v>
      </c>
      <c r="AEQ29">
        <v>0</v>
      </c>
      <c r="AER29">
        <v>0</v>
      </c>
      <c r="AES29">
        <v>0</v>
      </c>
      <c r="AET29">
        <v>0</v>
      </c>
      <c r="AEU29">
        <v>0</v>
      </c>
      <c r="AEV29">
        <v>0</v>
      </c>
      <c r="AEW29">
        <v>9</v>
      </c>
      <c r="AEX29">
        <v>0</v>
      </c>
      <c r="AEY29">
        <v>9</v>
      </c>
      <c r="AEZ29">
        <v>9</v>
      </c>
      <c r="AFA29">
        <v>9</v>
      </c>
      <c r="AFB29">
        <v>9</v>
      </c>
      <c r="AFC29">
        <v>9</v>
      </c>
      <c r="AFD29">
        <v>0</v>
      </c>
      <c r="AFE29">
        <v>0</v>
      </c>
      <c r="AFF29">
        <v>0</v>
      </c>
      <c r="AFG29">
        <v>0</v>
      </c>
      <c r="AFH29">
        <v>0</v>
      </c>
      <c r="AFI29">
        <v>0</v>
      </c>
      <c r="AFJ29">
        <v>0</v>
      </c>
      <c r="AFK29">
        <v>0</v>
      </c>
      <c r="AFL29">
        <v>0</v>
      </c>
      <c r="AFM29">
        <v>0</v>
      </c>
      <c r="AFN29">
        <v>0</v>
      </c>
      <c r="AFO29">
        <v>0</v>
      </c>
      <c r="AFP29">
        <v>0</v>
      </c>
      <c r="AFQ29">
        <v>0</v>
      </c>
      <c r="AFR29">
        <v>0</v>
      </c>
      <c r="AFS29">
        <v>1655.2420979999999</v>
      </c>
      <c r="AFT29">
        <v>1655.2420979999999</v>
      </c>
      <c r="AFU29">
        <v>1655.2420979999999</v>
      </c>
      <c r="AFV29">
        <v>1655.2420979999999</v>
      </c>
      <c r="AFW29">
        <v>1655.2420979999999</v>
      </c>
      <c r="AFX29">
        <v>1655.2420979999999</v>
      </c>
      <c r="AFY29">
        <v>1655.2420979999999</v>
      </c>
      <c r="AFZ29">
        <v>1655.2420979999999</v>
      </c>
      <c r="AGA29">
        <v>1655.2420979999999</v>
      </c>
      <c r="AGB29">
        <v>1655.2420979999999</v>
      </c>
      <c r="AGC29">
        <v>1655.2420979999999</v>
      </c>
      <c r="AGD29">
        <v>1655.2420979999999</v>
      </c>
      <c r="AGE29">
        <v>1655.2420979999999</v>
      </c>
      <c r="AGF29">
        <v>1655.2420979999999</v>
      </c>
      <c r="AGG29">
        <v>1655.2420979999999</v>
      </c>
      <c r="AGH29">
        <v>1655.2420979999999</v>
      </c>
      <c r="AGI29">
        <v>1655.2420979999999</v>
      </c>
      <c r="AGJ29">
        <v>1655.2420979999999</v>
      </c>
      <c r="AGK29">
        <v>1655.2420979999999</v>
      </c>
      <c r="AGL29">
        <v>1655.2420979999999</v>
      </c>
      <c r="AGM29">
        <v>1655.2420979999999</v>
      </c>
      <c r="AGN29">
        <v>1655.2420979999999</v>
      </c>
      <c r="AGO29">
        <v>1655.2420979999999</v>
      </c>
      <c r="AGP29">
        <v>1655.2420979999999</v>
      </c>
      <c r="AGQ29">
        <v>1655.2420979999999</v>
      </c>
      <c r="AGR29">
        <v>1655.2420979999999</v>
      </c>
      <c r="AGS29">
        <v>1655.2420979999999</v>
      </c>
      <c r="AGT29">
        <v>1655.2420979999999</v>
      </c>
      <c r="AGU29">
        <v>1655.2420979999999</v>
      </c>
      <c r="AGV29">
        <v>1655.2420979999999</v>
      </c>
      <c r="AGW29">
        <v>1655.2420979999999</v>
      </c>
      <c r="AGX29">
        <v>1655.2420979999999</v>
      </c>
      <c r="AGY29">
        <v>1655.2420979999999</v>
      </c>
      <c r="AGZ29">
        <v>1655.2420979999999</v>
      </c>
      <c r="AHA29">
        <v>1655.2420979999999</v>
      </c>
      <c r="AHB29">
        <v>1655.2420979999999</v>
      </c>
      <c r="AHC29">
        <v>1655.2420979999999</v>
      </c>
      <c r="AHD29">
        <v>1655.2420979999999</v>
      </c>
      <c r="AHE29">
        <v>1655.2420979999999</v>
      </c>
      <c r="AHF29">
        <v>1655.2420979999999</v>
      </c>
      <c r="AHG29">
        <v>1616.5295510000001</v>
      </c>
      <c r="AHH29">
        <v>1616.5295510000001</v>
      </c>
      <c r="AHI29">
        <v>1680.1456639999999</v>
      </c>
      <c r="AHJ29">
        <v>1595.1222587</v>
      </c>
      <c r="AHK29">
        <v>1664.4475269</v>
      </c>
      <c r="AHL29">
        <v>1651.2603058</v>
      </c>
      <c r="AHM29">
        <v>1655.2420979999999</v>
      </c>
      <c r="AHN29">
        <v>1655.2420979999999</v>
      </c>
      <c r="AHO29">
        <v>1655.2420979999999</v>
      </c>
      <c r="AHP29">
        <v>1655.2420979999999</v>
      </c>
      <c r="AHQ29">
        <v>1655.2420979999999</v>
      </c>
      <c r="AHR29">
        <v>1655.2420979999999</v>
      </c>
      <c r="AHS29">
        <v>1655.2420979999999</v>
      </c>
      <c r="AHT29">
        <v>1655.2420979999999</v>
      </c>
      <c r="AHU29">
        <v>1655.2420979999999</v>
      </c>
      <c r="AHV29">
        <v>1655.2420979999999</v>
      </c>
      <c r="AHW29">
        <v>1655.2420979999999</v>
      </c>
      <c r="AHX29">
        <v>1655.2420979999999</v>
      </c>
      <c r="AHY29">
        <v>1655.2420979999999</v>
      </c>
      <c r="AHZ29">
        <v>1655.2420979999999</v>
      </c>
      <c r="AIA29">
        <v>1655.2420979999999</v>
      </c>
      <c r="AIB29">
        <v>1655.2420979999999</v>
      </c>
      <c r="AIC29">
        <v>1655.2420979999999</v>
      </c>
      <c r="AID29">
        <v>1655.2420979999999</v>
      </c>
      <c r="AIE29">
        <v>1655.2420979999999</v>
      </c>
      <c r="AIF29">
        <v>1655.2420979999999</v>
      </c>
      <c r="AIG29">
        <v>1655.2420979999999</v>
      </c>
      <c r="AIH29">
        <v>1655.2420979999999</v>
      </c>
      <c r="AII29">
        <v>1655.2420979999999</v>
      </c>
      <c r="AIJ29">
        <v>1655.2420979999999</v>
      </c>
      <c r="AIK29">
        <v>1655.2420979999999</v>
      </c>
      <c r="AIL29">
        <v>1655.2420979999999</v>
      </c>
      <c r="AIM29">
        <v>1655.2420979999999</v>
      </c>
      <c r="AIN29">
        <v>1655.2420979999999</v>
      </c>
      <c r="AIO29">
        <v>1655.2420979999999</v>
      </c>
      <c r="AIP29">
        <v>1655.2420979999999</v>
      </c>
      <c r="AIQ29">
        <v>1655.2420979999999</v>
      </c>
      <c r="AIR29">
        <v>2508.0319767000001</v>
      </c>
      <c r="AIS29">
        <v>0</v>
      </c>
      <c r="AIT29">
        <v>1655.2420979999999</v>
      </c>
      <c r="AIU29">
        <v>1655.2420979999999</v>
      </c>
      <c r="AIV29">
        <v>1655.2420979999999</v>
      </c>
      <c r="AIW29">
        <v>1655.2420979999999</v>
      </c>
      <c r="AIX29">
        <v>1655.2420979999999</v>
      </c>
      <c r="AIY29">
        <v>1655.2420979999999</v>
      </c>
      <c r="AIZ29">
        <v>1655.2420979999999</v>
      </c>
      <c r="AJA29">
        <v>1655.2420979999999</v>
      </c>
      <c r="AJB29">
        <v>1655.2420979999999</v>
      </c>
      <c r="AJC29">
        <v>1655.2420979999999</v>
      </c>
      <c r="AJD29">
        <v>1655.2420979999999</v>
      </c>
      <c r="AJE29">
        <v>1655.2420979999999</v>
      </c>
      <c r="AJF29">
        <v>1655.2420979999999</v>
      </c>
      <c r="AJG29">
        <v>1655.2420979999999</v>
      </c>
      <c r="AJH29">
        <v>1655.2420979999999</v>
      </c>
      <c r="AJI29">
        <v>1655.2420979999999</v>
      </c>
      <c r="AJJ29">
        <v>1655.2420979999999</v>
      </c>
      <c r="AJK29">
        <v>1655.2420979999999</v>
      </c>
      <c r="AJL29">
        <v>1655.2420979999999</v>
      </c>
      <c r="AJM29">
        <v>1655.2420979999999</v>
      </c>
      <c r="AJN29">
        <v>1655.2420979999999</v>
      </c>
      <c r="AJO29">
        <v>1655.2420979999999</v>
      </c>
      <c r="AJP29">
        <v>1655.2420979999999</v>
      </c>
      <c r="AJQ29">
        <v>1655.2420979999999</v>
      </c>
      <c r="AJR29">
        <v>1655.2420979999999</v>
      </c>
      <c r="AJS29">
        <v>1655.2420979999999</v>
      </c>
      <c r="AJT29">
        <v>1655.2420979999999</v>
      </c>
      <c r="AJU29">
        <v>1655.2420979999999</v>
      </c>
      <c r="AJV29">
        <v>1655.2420979999999</v>
      </c>
      <c r="AJW29">
        <v>1655.2420979999999</v>
      </c>
      <c r="AJX29">
        <v>1655.2420979999999</v>
      </c>
      <c r="AJY29">
        <v>1655.2420979999999</v>
      </c>
      <c r="AJZ29">
        <v>1655.2420979999999</v>
      </c>
      <c r="AKA29">
        <v>1655.2420979999999</v>
      </c>
      <c r="AKB29">
        <v>1655.2420979999999</v>
      </c>
      <c r="AKC29">
        <v>1655.2420979999999</v>
      </c>
      <c r="AKD29">
        <v>1655.2420979999999</v>
      </c>
      <c r="AKE29">
        <v>1655.2420979999999</v>
      </c>
      <c r="AKF29">
        <v>1655.2420979999999</v>
      </c>
      <c r="AKG29">
        <v>1655.2420979999999</v>
      </c>
      <c r="AKH29">
        <v>1655.2420979999999</v>
      </c>
      <c r="AKI29">
        <v>1655.2420979999999</v>
      </c>
      <c r="AKJ29">
        <v>1655.2420979999999</v>
      </c>
      <c r="AKK29">
        <v>1655.2420979999999</v>
      </c>
      <c r="AKL29">
        <v>1655.2420979999999</v>
      </c>
      <c r="AKM29">
        <v>1655.2420979999999</v>
      </c>
      <c r="AKN29">
        <v>1655.2420979999999</v>
      </c>
      <c r="AKO29">
        <v>1655.2420979999999</v>
      </c>
      <c r="AKP29">
        <v>1655.2420979999999</v>
      </c>
      <c r="AKQ29">
        <v>1655.2420979999999</v>
      </c>
      <c r="AKR29">
        <v>1655.2420979999999</v>
      </c>
      <c r="AKS29">
        <v>1655.2420979999999</v>
      </c>
      <c r="AKT29">
        <v>1655.2420979999999</v>
      </c>
      <c r="AKU29">
        <v>1655.2420979999999</v>
      </c>
      <c r="AKV29">
        <v>1655.2420979999999</v>
      </c>
      <c r="AKW29">
        <v>1655.2420979999999</v>
      </c>
      <c r="AKX29">
        <v>1655.2420979999999</v>
      </c>
      <c r="AKY29">
        <v>1655.2420979999999</v>
      </c>
      <c r="AKZ29">
        <v>1655.2420979999999</v>
      </c>
      <c r="ALA29">
        <v>1655.2420979999999</v>
      </c>
      <c r="ALB29">
        <v>1655.2420979999999</v>
      </c>
      <c r="ALC29">
        <v>1655.2420979999999</v>
      </c>
      <c r="ALD29">
        <v>1655.2420979999999</v>
      </c>
      <c r="ALE29">
        <v>1655.2420979999999</v>
      </c>
      <c r="ALF29">
        <v>1655.2420979999999</v>
      </c>
      <c r="ALG29">
        <v>1655.2420979999999</v>
      </c>
      <c r="ALH29">
        <v>1655.2420979999999</v>
      </c>
      <c r="ALI29">
        <v>1655.2420979999999</v>
      </c>
      <c r="ALJ29">
        <v>1655.2420979999999</v>
      </c>
      <c r="ALK29">
        <v>1655.2420979999999</v>
      </c>
      <c r="ALL29">
        <v>1655.2420979999999</v>
      </c>
      <c r="ALM29">
        <v>1655.2420979999999</v>
      </c>
      <c r="ALN29">
        <v>1655.2420979999999</v>
      </c>
      <c r="ALO29">
        <v>1655.2420979999999</v>
      </c>
      <c r="ALP29">
        <v>1655.2420979999999</v>
      </c>
      <c r="ALQ29">
        <v>1655.2420979999999</v>
      </c>
      <c r="ALR29">
        <v>1655.2420979999999</v>
      </c>
      <c r="ALS29">
        <v>1655.2420979999999</v>
      </c>
      <c r="ALT29">
        <v>1655.2420979999999</v>
      </c>
      <c r="ALU29">
        <v>1655.2420979999999</v>
      </c>
      <c r="ALV29">
        <v>1655.2420979999999</v>
      </c>
      <c r="ALW29">
        <v>1655.2420979999999</v>
      </c>
      <c r="ALX29">
        <v>1655.2420979999999</v>
      </c>
      <c r="ALY29">
        <v>1655.2420979999999</v>
      </c>
      <c r="ALZ29">
        <v>1655.2420979999999</v>
      </c>
      <c r="AMA29">
        <v>1655.2420979999999</v>
      </c>
      <c r="AMB29">
        <v>1655.2420979999999</v>
      </c>
      <c r="AMC29">
        <v>1655.2420979999999</v>
      </c>
      <c r="AMD29">
        <v>1655.2420979999999</v>
      </c>
      <c r="AME29">
        <v>1655.2420979999999</v>
      </c>
      <c r="AMF29">
        <v>1655.2420979999999</v>
      </c>
      <c r="AMG29">
        <v>1655.2420979999999</v>
      </c>
      <c r="AMH29">
        <v>1655.2420979999999</v>
      </c>
      <c r="AMI29">
        <v>1655.2420979999999</v>
      </c>
      <c r="AMJ29">
        <v>1655.2420979999999</v>
      </c>
      <c r="AMK29">
        <v>1655.2420979999999</v>
      </c>
      <c r="AML29">
        <v>1655.2420979999999</v>
      </c>
      <c r="AMM29">
        <v>1655.2420979999999</v>
      </c>
      <c r="AMN29">
        <v>1655.2420979999999</v>
      </c>
      <c r="AMO29">
        <v>1655.2420979999999</v>
      </c>
      <c r="AMP29">
        <v>1655.2420979999999</v>
      </c>
      <c r="AMQ29">
        <v>1655.2420979999999</v>
      </c>
      <c r="AMR29">
        <v>1655.2420979999999</v>
      </c>
      <c r="AMS29">
        <v>1655.2420979999999</v>
      </c>
      <c r="AMT29">
        <v>1655.2420979999999</v>
      </c>
      <c r="AMU29">
        <v>1655.2420979999999</v>
      </c>
      <c r="AMV29">
        <v>1655.2420979999999</v>
      </c>
      <c r="AMW29">
        <v>1655.2420979999999</v>
      </c>
      <c r="AMX29">
        <v>1655.2420979999999</v>
      </c>
      <c r="AMY29">
        <v>1655.2420979999999</v>
      </c>
      <c r="AMZ29">
        <v>1655.2420979999999</v>
      </c>
      <c r="ANA29">
        <v>1655.2420979999999</v>
      </c>
      <c r="ANB29">
        <v>1655.2420979999999</v>
      </c>
      <c r="ANC29">
        <v>1655.2420979999999</v>
      </c>
      <c r="AND29">
        <v>1655.2420979999999</v>
      </c>
      <c r="ANE29">
        <v>1655.2420979999999</v>
      </c>
      <c r="ANF29">
        <v>1655.2420979999999</v>
      </c>
      <c r="ANG29">
        <v>1655.2420979999999</v>
      </c>
      <c r="ANH29">
        <v>1655.2420979999999</v>
      </c>
      <c r="ANI29">
        <v>6935</v>
      </c>
      <c r="ANJ29">
        <v>134</v>
      </c>
      <c r="ANK29">
        <v>1</v>
      </c>
      <c r="ANL29">
        <v>474336</v>
      </c>
      <c r="ANM29">
        <v>10660</v>
      </c>
      <c r="ANN29">
        <v>90113</v>
      </c>
      <c r="ANO29">
        <v>307466</v>
      </c>
      <c r="ANP29">
        <v>8850</v>
      </c>
      <c r="ANQ29">
        <v>1628</v>
      </c>
      <c r="ANR29">
        <v>166870</v>
      </c>
      <c r="ANS29">
        <v>1810</v>
      </c>
      <c r="ANW29">
        <v>2</v>
      </c>
      <c r="AOH29">
        <v>0</v>
      </c>
      <c r="AOI29">
        <v>0</v>
      </c>
      <c r="AOJ29">
        <v>0</v>
      </c>
      <c r="AOK29">
        <v>0</v>
      </c>
      <c r="AOL29">
        <v>0</v>
      </c>
      <c r="AOM29">
        <v>0</v>
      </c>
      <c r="AON29">
        <v>9</v>
      </c>
      <c r="AOO29">
        <v>9</v>
      </c>
      <c r="AOP29">
        <v>9</v>
      </c>
      <c r="AOQ29">
        <v>9</v>
      </c>
      <c r="AOR29">
        <v>163220</v>
      </c>
      <c r="AOS29">
        <v>13814</v>
      </c>
      <c r="AOT29">
        <v>15410</v>
      </c>
      <c r="AOU29">
        <v>3650</v>
      </c>
      <c r="AOV29">
        <v>53969</v>
      </c>
      <c r="AOW29">
        <v>0</v>
      </c>
      <c r="AOX29">
        <v>37420</v>
      </c>
      <c r="AOY29">
        <v>7903</v>
      </c>
      <c r="AOZ29">
        <v>79117</v>
      </c>
      <c r="APA29">
        <v>99833</v>
      </c>
      <c r="APB29">
        <v>0</v>
      </c>
      <c r="APC29">
        <v>13814</v>
      </c>
      <c r="APD29">
        <v>15410</v>
      </c>
      <c r="APE29">
        <v>0</v>
      </c>
      <c r="APF29">
        <v>53969</v>
      </c>
      <c r="APG29">
        <v>0</v>
      </c>
      <c r="APH29">
        <v>37420</v>
      </c>
      <c r="API29">
        <v>7903</v>
      </c>
      <c r="APJ29">
        <v>79117</v>
      </c>
      <c r="APK29">
        <v>99833</v>
      </c>
      <c r="APL29">
        <v>163220</v>
      </c>
      <c r="APM29">
        <v>0</v>
      </c>
      <c r="APN29">
        <v>3650</v>
      </c>
      <c r="APO29">
        <v>0</v>
      </c>
      <c r="APP29">
        <v>0</v>
      </c>
      <c r="AQA29">
        <v>1</v>
      </c>
    </row>
    <row r="30" spans="1:1119" x14ac:dyDescent="0.25">
      <c r="A30">
        <v>5364</v>
      </c>
      <c r="B30">
        <v>4</v>
      </c>
      <c r="C30">
        <v>9</v>
      </c>
      <c r="D30">
        <v>4</v>
      </c>
      <c r="E30">
        <v>1</v>
      </c>
      <c r="F30">
        <v>15250</v>
      </c>
      <c r="G30">
        <v>4</v>
      </c>
      <c r="H30">
        <v>3</v>
      </c>
      <c r="I30">
        <v>7</v>
      </c>
      <c r="J30">
        <v>2</v>
      </c>
      <c r="K30">
        <v>1</v>
      </c>
      <c r="L30">
        <v>8</v>
      </c>
      <c r="M30">
        <v>2</v>
      </c>
      <c r="N30">
        <v>2</v>
      </c>
      <c r="O30">
        <v>3</v>
      </c>
      <c r="P30">
        <v>3</v>
      </c>
      <c r="Q30">
        <v>0</v>
      </c>
      <c r="R30">
        <v>10</v>
      </c>
      <c r="S30">
        <v>2</v>
      </c>
      <c r="T30">
        <v>1</v>
      </c>
      <c r="U30">
        <v>1</v>
      </c>
      <c r="V30">
        <v>2</v>
      </c>
      <c r="X30">
        <v>1965</v>
      </c>
      <c r="Y30">
        <v>4</v>
      </c>
      <c r="AA30">
        <v>1</v>
      </c>
      <c r="AB30">
        <v>2</v>
      </c>
      <c r="AC30">
        <v>2</v>
      </c>
      <c r="AD30">
        <v>2</v>
      </c>
      <c r="AE30">
        <v>2</v>
      </c>
      <c r="AF30">
        <v>2</v>
      </c>
      <c r="AG30">
        <v>2</v>
      </c>
      <c r="AH30">
        <v>2</v>
      </c>
      <c r="AI30">
        <v>1</v>
      </c>
      <c r="AJ30">
        <v>1</v>
      </c>
      <c r="AK30">
        <v>1</v>
      </c>
      <c r="AL30">
        <v>1</v>
      </c>
      <c r="AM30">
        <v>2</v>
      </c>
      <c r="AN30">
        <v>2</v>
      </c>
      <c r="AO30">
        <v>2</v>
      </c>
      <c r="AP30">
        <v>2</v>
      </c>
      <c r="AQ30">
        <v>1</v>
      </c>
      <c r="AX30">
        <v>8</v>
      </c>
      <c r="BL30">
        <v>1</v>
      </c>
      <c r="BM30">
        <v>2</v>
      </c>
      <c r="BN30">
        <v>1</v>
      </c>
      <c r="BP30">
        <v>1</v>
      </c>
      <c r="BQ30">
        <v>2</v>
      </c>
      <c r="BR30">
        <v>1</v>
      </c>
      <c r="BS30">
        <v>1</v>
      </c>
      <c r="BT30">
        <v>1</v>
      </c>
      <c r="BU30">
        <v>2</v>
      </c>
      <c r="BV30">
        <v>1</v>
      </c>
      <c r="BW30">
        <v>2</v>
      </c>
      <c r="BX30">
        <v>9</v>
      </c>
      <c r="BY30">
        <v>1</v>
      </c>
      <c r="BZ30">
        <v>2</v>
      </c>
      <c r="CA30">
        <v>1</v>
      </c>
      <c r="CB30">
        <v>1</v>
      </c>
      <c r="CC30">
        <v>1</v>
      </c>
      <c r="CG30">
        <v>12</v>
      </c>
      <c r="CJ30">
        <v>2</v>
      </c>
      <c r="CK30">
        <v>1</v>
      </c>
      <c r="CL30">
        <v>1</v>
      </c>
      <c r="CM30">
        <v>100</v>
      </c>
      <c r="CN30">
        <v>6</v>
      </c>
      <c r="CO30">
        <v>50</v>
      </c>
      <c r="CP30">
        <v>6</v>
      </c>
      <c r="CQ30">
        <v>1</v>
      </c>
      <c r="CR30">
        <v>2</v>
      </c>
      <c r="CS30">
        <v>1</v>
      </c>
      <c r="CT30">
        <v>1</v>
      </c>
      <c r="CU30">
        <v>2</v>
      </c>
      <c r="CV30">
        <v>2</v>
      </c>
      <c r="CW30">
        <v>2</v>
      </c>
      <c r="CX30">
        <v>2</v>
      </c>
      <c r="CZ30">
        <v>1</v>
      </c>
      <c r="DA30">
        <v>1</v>
      </c>
      <c r="DB30">
        <v>2</v>
      </c>
      <c r="DD30">
        <v>2</v>
      </c>
      <c r="DE30">
        <v>2</v>
      </c>
      <c r="DF30">
        <v>2</v>
      </c>
      <c r="DG30">
        <v>1</v>
      </c>
      <c r="DH30">
        <v>2</v>
      </c>
      <c r="DI30">
        <v>2</v>
      </c>
      <c r="DJ30">
        <v>2</v>
      </c>
      <c r="DK30">
        <v>2</v>
      </c>
      <c r="DL30">
        <v>2</v>
      </c>
      <c r="DM30">
        <v>1</v>
      </c>
      <c r="DV30">
        <v>2</v>
      </c>
      <c r="DW30">
        <v>2</v>
      </c>
      <c r="EF30">
        <v>100</v>
      </c>
      <c r="EH30">
        <v>2</v>
      </c>
      <c r="EI30">
        <v>2</v>
      </c>
      <c r="EJ30">
        <v>1</v>
      </c>
      <c r="EK30">
        <v>2</v>
      </c>
      <c r="EL30">
        <v>2</v>
      </c>
      <c r="EM30">
        <v>2</v>
      </c>
      <c r="EN30">
        <v>2</v>
      </c>
      <c r="EQ30">
        <v>100</v>
      </c>
      <c r="EV30">
        <v>3</v>
      </c>
      <c r="EW30">
        <v>2</v>
      </c>
      <c r="FD30">
        <v>2</v>
      </c>
      <c r="FE30">
        <v>2</v>
      </c>
      <c r="FF30">
        <v>2</v>
      </c>
      <c r="FG30">
        <v>2</v>
      </c>
      <c r="FH30">
        <v>1</v>
      </c>
      <c r="FI30">
        <v>2</v>
      </c>
      <c r="FJ30">
        <v>1</v>
      </c>
      <c r="GL30">
        <v>1</v>
      </c>
      <c r="GM30">
        <v>2</v>
      </c>
      <c r="GN30">
        <v>2</v>
      </c>
      <c r="GO30">
        <v>2</v>
      </c>
      <c r="GP30">
        <v>2</v>
      </c>
      <c r="GQ30">
        <v>2</v>
      </c>
      <c r="GR30">
        <v>2</v>
      </c>
      <c r="GS30">
        <v>2</v>
      </c>
      <c r="GX30">
        <v>1</v>
      </c>
      <c r="GZ30">
        <v>100</v>
      </c>
      <c r="HA30">
        <v>2</v>
      </c>
      <c r="HB30">
        <v>2</v>
      </c>
      <c r="HC30">
        <v>2</v>
      </c>
      <c r="HD30">
        <v>1</v>
      </c>
      <c r="HE30">
        <v>2</v>
      </c>
      <c r="HF30">
        <v>2</v>
      </c>
      <c r="HG30">
        <v>2</v>
      </c>
      <c r="HH30">
        <v>2</v>
      </c>
      <c r="HL30">
        <v>100</v>
      </c>
      <c r="HQ30">
        <v>4</v>
      </c>
      <c r="IE30">
        <v>1</v>
      </c>
      <c r="IF30">
        <v>2</v>
      </c>
      <c r="IG30">
        <v>2</v>
      </c>
      <c r="IH30">
        <v>2</v>
      </c>
      <c r="II30">
        <v>2</v>
      </c>
      <c r="IJ30">
        <v>2</v>
      </c>
      <c r="IK30">
        <v>2</v>
      </c>
      <c r="IU30">
        <v>1</v>
      </c>
      <c r="IV30">
        <v>2</v>
      </c>
      <c r="IW30">
        <v>2</v>
      </c>
      <c r="IX30">
        <v>2</v>
      </c>
      <c r="IY30">
        <v>2</v>
      </c>
      <c r="IZ30">
        <v>2</v>
      </c>
      <c r="JA30">
        <v>1</v>
      </c>
      <c r="JB30">
        <v>1</v>
      </c>
      <c r="JC30">
        <v>1</v>
      </c>
      <c r="JD30">
        <v>1</v>
      </c>
      <c r="JE30">
        <v>1</v>
      </c>
      <c r="JF30">
        <v>2</v>
      </c>
      <c r="JH30">
        <v>1</v>
      </c>
      <c r="JI30">
        <v>1</v>
      </c>
      <c r="JJ30">
        <v>2</v>
      </c>
      <c r="JS30">
        <v>2</v>
      </c>
      <c r="JV30">
        <v>2</v>
      </c>
      <c r="JW30">
        <v>2</v>
      </c>
      <c r="KF30">
        <v>2</v>
      </c>
      <c r="KG30">
        <v>2</v>
      </c>
      <c r="KP30">
        <v>2</v>
      </c>
      <c r="LE30">
        <v>2</v>
      </c>
      <c r="LJ30">
        <v>2</v>
      </c>
      <c r="LO30">
        <v>1</v>
      </c>
      <c r="LP30">
        <v>1</v>
      </c>
      <c r="LQ30">
        <v>2</v>
      </c>
      <c r="LR30">
        <v>2</v>
      </c>
      <c r="LS30">
        <v>15</v>
      </c>
      <c r="LT30">
        <v>3</v>
      </c>
      <c r="MA30">
        <v>1</v>
      </c>
      <c r="MB30">
        <v>2</v>
      </c>
      <c r="MJ30">
        <v>2</v>
      </c>
      <c r="MT30">
        <v>1</v>
      </c>
      <c r="MU30">
        <v>2</v>
      </c>
      <c r="MY30">
        <v>2</v>
      </c>
      <c r="MZ30">
        <v>1</v>
      </c>
      <c r="NA30">
        <v>1</v>
      </c>
      <c r="NB30">
        <v>1</v>
      </c>
      <c r="NC30">
        <v>2</v>
      </c>
      <c r="ND30">
        <v>2</v>
      </c>
      <c r="NE30">
        <v>2</v>
      </c>
      <c r="NF30">
        <v>2</v>
      </c>
      <c r="NG30">
        <v>2</v>
      </c>
      <c r="NH30">
        <v>2</v>
      </c>
      <c r="NI30">
        <v>1</v>
      </c>
      <c r="NJ30">
        <v>1</v>
      </c>
      <c r="NU30">
        <v>1</v>
      </c>
      <c r="NV30">
        <v>40</v>
      </c>
      <c r="NW30">
        <v>4</v>
      </c>
      <c r="NX30">
        <v>1</v>
      </c>
      <c r="NY30">
        <v>4</v>
      </c>
      <c r="NZ30">
        <v>2</v>
      </c>
      <c r="OA30">
        <v>35</v>
      </c>
      <c r="OB30">
        <v>4</v>
      </c>
      <c r="OC30">
        <v>5</v>
      </c>
      <c r="OD30">
        <v>2</v>
      </c>
      <c r="OE30">
        <v>1</v>
      </c>
      <c r="OF30">
        <v>3</v>
      </c>
      <c r="OG30">
        <v>1</v>
      </c>
      <c r="OH30">
        <v>2</v>
      </c>
      <c r="OJ30">
        <v>2</v>
      </c>
      <c r="OK30">
        <v>2</v>
      </c>
      <c r="OM30">
        <v>2</v>
      </c>
      <c r="OO30">
        <v>2</v>
      </c>
      <c r="OQ30">
        <v>1</v>
      </c>
      <c r="OR30">
        <v>3</v>
      </c>
      <c r="OS30">
        <v>1</v>
      </c>
      <c r="OT30">
        <v>90</v>
      </c>
      <c r="OU30">
        <v>4</v>
      </c>
      <c r="OW30">
        <v>10</v>
      </c>
      <c r="OX30">
        <v>1</v>
      </c>
      <c r="OY30">
        <v>1</v>
      </c>
      <c r="OZ30">
        <v>1</v>
      </c>
      <c r="PA30">
        <v>2</v>
      </c>
      <c r="PB30">
        <v>2</v>
      </c>
      <c r="PC30">
        <v>2</v>
      </c>
      <c r="PD30">
        <v>2</v>
      </c>
      <c r="PE30">
        <v>2</v>
      </c>
      <c r="PF30">
        <v>2</v>
      </c>
      <c r="PG30">
        <v>100</v>
      </c>
      <c r="PN30">
        <v>2</v>
      </c>
      <c r="PO30">
        <v>2</v>
      </c>
      <c r="PP30">
        <v>2</v>
      </c>
      <c r="PQ30">
        <v>2</v>
      </c>
      <c r="PR30">
        <v>2</v>
      </c>
      <c r="PS30">
        <v>2</v>
      </c>
      <c r="PT30">
        <v>2</v>
      </c>
      <c r="PU30">
        <v>2</v>
      </c>
      <c r="PV30">
        <v>1</v>
      </c>
      <c r="PW30">
        <v>2</v>
      </c>
      <c r="PX30">
        <v>3</v>
      </c>
      <c r="PY30">
        <v>2</v>
      </c>
      <c r="PZ30">
        <v>2</v>
      </c>
      <c r="QA30">
        <v>2</v>
      </c>
      <c r="QB30">
        <v>2</v>
      </c>
      <c r="QC30">
        <v>0</v>
      </c>
      <c r="QD30">
        <v>0</v>
      </c>
      <c r="QE30">
        <v>0</v>
      </c>
      <c r="QF30">
        <v>0</v>
      </c>
      <c r="QG30">
        <v>0</v>
      </c>
      <c r="QH30">
        <v>0</v>
      </c>
      <c r="QI30">
        <v>0</v>
      </c>
      <c r="QJ30">
        <v>0</v>
      </c>
      <c r="QK30">
        <v>0</v>
      </c>
      <c r="QL30">
        <v>0</v>
      </c>
      <c r="QM30">
        <v>0</v>
      </c>
      <c r="QN30">
        <v>0</v>
      </c>
      <c r="QO30">
        <v>0</v>
      </c>
      <c r="QP30">
        <v>0</v>
      </c>
      <c r="QQ30">
        <v>0</v>
      </c>
      <c r="QR30">
        <v>0</v>
      </c>
      <c r="QS30">
        <v>0</v>
      </c>
      <c r="QT30">
        <v>0</v>
      </c>
      <c r="QU30">
        <v>9</v>
      </c>
      <c r="QV30">
        <v>0</v>
      </c>
      <c r="QW30">
        <v>0</v>
      </c>
      <c r="QX30">
        <v>0</v>
      </c>
      <c r="QY30">
        <v>0</v>
      </c>
      <c r="QZ30">
        <v>0</v>
      </c>
      <c r="RA30">
        <v>0</v>
      </c>
      <c r="RB30">
        <v>0</v>
      </c>
      <c r="RC30">
        <v>0</v>
      </c>
      <c r="RD30">
        <v>0</v>
      </c>
      <c r="RE30">
        <v>0</v>
      </c>
      <c r="RF30">
        <v>0</v>
      </c>
      <c r="RG30">
        <v>0</v>
      </c>
      <c r="RH30">
        <v>0</v>
      </c>
      <c r="RI30">
        <v>0</v>
      </c>
      <c r="RJ30">
        <v>0</v>
      </c>
      <c r="RK30">
        <v>0</v>
      </c>
      <c r="RL30">
        <v>0</v>
      </c>
      <c r="RM30">
        <v>0</v>
      </c>
      <c r="RN30">
        <v>9</v>
      </c>
      <c r="RO30">
        <v>9</v>
      </c>
      <c r="RP30">
        <v>9</v>
      </c>
      <c r="RQ30">
        <v>9</v>
      </c>
      <c r="RR30">
        <v>9</v>
      </c>
      <c r="RS30">
        <v>9</v>
      </c>
      <c r="RT30">
        <v>9</v>
      </c>
      <c r="RU30">
        <v>9</v>
      </c>
      <c r="RV30">
        <v>9</v>
      </c>
      <c r="RW30">
        <v>9</v>
      </c>
      <c r="RX30">
        <v>9</v>
      </c>
      <c r="RY30">
        <v>0</v>
      </c>
      <c r="RZ30">
        <v>0</v>
      </c>
      <c r="SA30">
        <v>0</v>
      </c>
      <c r="SB30">
        <v>0</v>
      </c>
      <c r="SC30">
        <v>0</v>
      </c>
      <c r="SD30">
        <v>0</v>
      </c>
      <c r="SE30">
        <v>0</v>
      </c>
      <c r="SF30">
        <v>0</v>
      </c>
      <c r="SG30">
        <v>0</v>
      </c>
      <c r="SH30">
        <v>0</v>
      </c>
      <c r="SI30">
        <v>0</v>
      </c>
      <c r="SJ30">
        <v>0</v>
      </c>
      <c r="SK30">
        <v>0</v>
      </c>
      <c r="SL30">
        <v>0</v>
      </c>
      <c r="SM30">
        <v>0</v>
      </c>
      <c r="SN30">
        <v>0</v>
      </c>
      <c r="SO30">
        <v>0</v>
      </c>
      <c r="SP30">
        <v>9</v>
      </c>
      <c r="SQ30">
        <v>9</v>
      </c>
      <c r="SR30">
        <v>9</v>
      </c>
      <c r="SS30">
        <v>0</v>
      </c>
      <c r="ST30">
        <v>9</v>
      </c>
      <c r="SU30">
        <v>9</v>
      </c>
      <c r="SV30">
        <v>0</v>
      </c>
      <c r="SW30">
        <v>0</v>
      </c>
      <c r="SX30">
        <v>0</v>
      </c>
      <c r="SY30">
        <v>0</v>
      </c>
      <c r="SZ30">
        <v>0</v>
      </c>
      <c r="TA30">
        <v>0</v>
      </c>
      <c r="TB30">
        <v>0</v>
      </c>
      <c r="TC30">
        <v>0</v>
      </c>
      <c r="TD30">
        <v>0</v>
      </c>
      <c r="TE30">
        <v>0</v>
      </c>
      <c r="TF30">
        <v>0</v>
      </c>
      <c r="TG30">
        <v>0</v>
      </c>
      <c r="TH30">
        <v>0</v>
      </c>
      <c r="TI30">
        <v>0</v>
      </c>
      <c r="TJ30">
        <v>0</v>
      </c>
      <c r="TK30">
        <v>0</v>
      </c>
      <c r="TL30">
        <v>0</v>
      </c>
      <c r="TM30">
        <v>0</v>
      </c>
      <c r="TN30">
        <v>0</v>
      </c>
      <c r="TO30">
        <v>0</v>
      </c>
      <c r="TP30">
        <v>0</v>
      </c>
      <c r="TQ30">
        <v>0</v>
      </c>
      <c r="TR30">
        <v>0</v>
      </c>
      <c r="TS30">
        <v>0</v>
      </c>
      <c r="TT30">
        <v>0</v>
      </c>
      <c r="TU30">
        <v>0</v>
      </c>
      <c r="TV30">
        <v>0</v>
      </c>
      <c r="TW30">
        <v>0</v>
      </c>
      <c r="TX30">
        <v>9</v>
      </c>
      <c r="TY30">
        <v>9</v>
      </c>
      <c r="TZ30">
        <v>9</v>
      </c>
      <c r="UA30">
        <v>9</v>
      </c>
      <c r="UB30">
        <v>9</v>
      </c>
      <c r="UC30">
        <v>9</v>
      </c>
      <c r="UD30">
        <v>9</v>
      </c>
      <c r="UE30">
        <v>9</v>
      </c>
      <c r="UF30">
        <v>0</v>
      </c>
      <c r="UG30">
        <v>0</v>
      </c>
      <c r="UH30">
        <v>9</v>
      </c>
      <c r="UI30">
        <v>9</v>
      </c>
      <c r="UJ30">
        <v>9</v>
      </c>
      <c r="UK30">
        <v>9</v>
      </c>
      <c r="UL30">
        <v>9</v>
      </c>
      <c r="UM30">
        <v>9</v>
      </c>
      <c r="UN30">
        <v>9</v>
      </c>
      <c r="UO30">
        <v>9</v>
      </c>
      <c r="UP30">
        <v>0</v>
      </c>
      <c r="UQ30">
        <v>9</v>
      </c>
      <c r="UR30">
        <v>0</v>
      </c>
      <c r="US30">
        <v>0</v>
      </c>
      <c r="UT30">
        <v>0</v>
      </c>
      <c r="UU30">
        <v>0</v>
      </c>
      <c r="UV30">
        <v>0</v>
      </c>
      <c r="UW30">
        <v>0</v>
      </c>
      <c r="UX30">
        <v>0</v>
      </c>
      <c r="UY30">
        <v>9</v>
      </c>
      <c r="UZ30">
        <v>9</v>
      </c>
      <c r="VA30">
        <v>0</v>
      </c>
      <c r="VB30">
        <v>9</v>
      </c>
      <c r="VC30">
        <v>9</v>
      </c>
      <c r="VD30">
        <v>9</v>
      </c>
      <c r="VE30">
        <v>9</v>
      </c>
      <c r="VF30">
        <v>0</v>
      </c>
      <c r="VG30">
        <v>0</v>
      </c>
      <c r="VH30">
        <v>9</v>
      </c>
      <c r="VI30">
        <v>9</v>
      </c>
      <c r="VJ30">
        <v>9</v>
      </c>
      <c r="VK30">
        <v>9</v>
      </c>
      <c r="VL30">
        <v>9</v>
      </c>
      <c r="VM30">
        <v>9</v>
      </c>
      <c r="VN30">
        <v>0</v>
      </c>
      <c r="VO30">
        <v>0</v>
      </c>
      <c r="VP30">
        <v>0</v>
      </c>
      <c r="VQ30">
        <v>0</v>
      </c>
      <c r="VR30">
        <v>0</v>
      </c>
      <c r="VS30">
        <v>0</v>
      </c>
      <c r="VT30">
        <v>0</v>
      </c>
      <c r="VU30">
        <v>9</v>
      </c>
      <c r="VV30">
        <v>9</v>
      </c>
      <c r="VW30">
        <v>9</v>
      </c>
      <c r="VX30">
        <v>9</v>
      </c>
      <c r="VY30">
        <v>9</v>
      </c>
      <c r="VZ30">
        <v>9</v>
      </c>
      <c r="WA30">
        <v>9</v>
      </c>
      <c r="WB30">
        <v>9</v>
      </c>
      <c r="WC30">
        <v>9</v>
      </c>
      <c r="WD30">
        <v>9</v>
      </c>
      <c r="WE30">
        <v>9</v>
      </c>
      <c r="WF30">
        <v>9</v>
      </c>
      <c r="WG30">
        <v>9</v>
      </c>
      <c r="WH30">
        <v>9</v>
      </c>
      <c r="WI30">
        <v>9</v>
      </c>
      <c r="WJ30">
        <v>9</v>
      </c>
      <c r="WK30">
        <v>9</v>
      </c>
      <c r="WL30">
        <v>9</v>
      </c>
      <c r="WM30">
        <v>9</v>
      </c>
      <c r="WN30">
        <v>9</v>
      </c>
      <c r="WO30">
        <v>9</v>
      </c>
      <c r="WP30">
        <v>9</v>
      </c>
      <c r="WQ30">
        <v>9</v>
      </c>
      <c r="WR30">
        <v>9</v>
      </c>
      <c r="WS30">
        <v>0</v>
      </c>
      <c r="WT30">
        <v>0</v>
      </c>
      <c r="WU30">
        <v>0</v>
      </c>
      <c r="WV30">
        <v>0</v>
      </c>
      <c r="WW30">
        <v>0</v>
      </c>
      <c r="WX30">
        <v>0</v>
      </c>
      <c r="WY30">
        <v>0</v>
      </c>
      <c r="WZ30">
        <v>0</v>
      </c>
      <c r="XA30">
        <v>9</v>
      </c>
      <c r="XB30">
        <v>9</v>
      </c>
      <c r="XC30">
        <v>9</v>
      </c>
      <c r="XD30">
        <v>9</v>
      </c>
      <c r="XE30">
        <v>0</v>
      </c>
      <c r="XF30">
        <v>9</v>
      </c>
      <c r="XG30">
        <v>0</v>
      </c>
      <c r="XH30">
        <v>0</v>
      </c>
      <c r="XI30">
        <v>0</v>
      </c>
      <c r="XJ30">
        <v>0</v>
      </c>
      <c r="XK30">
        <v>0</v>
      </c>
      <c r="XL30">
        <v>0</v>
      </c>
      <c r="XM30">
        <v>0</v>
      </c>
      <c r="XN30">
        <v>0</v>
      </c>
      <c r="XO30">
        <v>0</v>
      </c>
      <c r="XP30">
        <v>9</v>
      </c>
      <c r="XQ30">
        <v>9</v>
      </c>
      <c r="XR30">
        <v>9</v>
      </c>
      <c r="XS30">
        <v>0</v>
      </c>
      <c r="XT30">
        <v>9</v>
      </c>
      <c r="XU30">
        <v>9</v>
      </c>
      <c r="XV30">
        <v>9</v>
      </c>
      <c r="XW30">
        <v>9</v>
      </c>
      <c r="XX30">
        <v>0</v>
      </c>
      <c r="XY30">
        <v>9</v>
      </c>
      <c r="XZ30">
        <v>9</v>
      </c>
      <c r="YA30">
        <v>9</v>
      </c>
      <c r="YB30">
        <v>9</v>
      </c>
      <c r="YC30">
        <v>9</v>
      </c>
      <c r="YD30">
        <v>9</v>
      </c>
      <c r="YE30">
        <v>9</v>
      </c>
      <c r="YF30">
        <v>9</v>
      </c>
      <c r="YG30">
        <v>9</v>
      </c>
      <c r="YH30">
        <v>9</v>
      </c>
      <c r="YI30">
        <v>9</v>
      </c>
      <c r="YJ30">
        <v>9</v>
      </c>
      <c r="YK30">
        <v>9</v>
      </c>
      <c r="YL30">
        <v>0</v>
      </c>
      <c r="YM30">
        <v>0</v>
      </c>
      <c r="YN30">
        <v>0</v>
      </c>
      <c r="YO30">
        <v>0</v>
      </c>
      <c r="YP30">
        <v>0</v>
      </c>
      <c r="YQ30">
        <v>0</v>
      </c>
      <c r="YR30">
        <v>0</v>
      </c>
      <c r="YS30">
        <v>9</v>
      </c>
      <c r="YT30">
        <v>9</v>
      </c>
      <c r="YU30">
        <v>9</v>
      </c>
      <c r="YV30">
        <v>9</v>
      </c>
      <c r="YW30">
        <v>9</v>
      </c>
      <c r="YX30">
        <v>9</v>
      </c>
      <c r="YY30">
        <v>9</v>
      </c>
      <c r="YZ30">
        <v>9</v>
      </c>
      <c r="ZA30">
        <v>9</v>
      </c>
      <c r="ZB30">
        <v>0</v>
      </c>
      <c r="ZC30">
        <v>0</v>
      </c>
      <c r="ZD30">
        <v>0</v>
      </c>
      <c r="ZE30">
        <v>0</v>
      </c>
      <c r="ZF30">
        <v>0</v>
      </c>
      <c r="ZG30">
        <v>0</v>
      </c>
      <c r="ZH30">
        <v>0</v>
      </c>
      <c r="ZI30">
        <v>1</v>
      </c>
      <c r="ZJ30">
        <v>1</v>
      </c>
      <c r="ZK30">
        <v>1</v>
      </c>
      <c r="ZL30">
        <v>1</v>
      </c>
      <c r="ZM30">
        <v>1</v>
      </c>
      <c r="ZN30">
        <v>9</v>
      </c>
      <c r="ZO30">
        <v>0</v>
      </c>
      <c r="ZP30">
        <v>0</v>
      </c>
      <c r="ZQ30">
        <v>0</v>
      </c>
      <c r="ZR30">
        <v>9</v>
      </c>
      <c r="ZS30">
        <v>9</v>
      </c>
      <c r="ZT30">
        <v>9</v>
      </c>
      <c r="ZU30">
        <v>9</v>
      </c>
      <c r="ZV30">
        <v>9</v>
      </c>
      <c r="ZW30">
        <v>9</v>
      </c>
      <c r="ZX30">
        <v>9</v>
      </c>
      <c r="ZY30">
        <v>9</v>
      </c>
      <c r="ZZ30">
        <v>0</v>
      </c>
      <c r="AAA30">
        <v>9</v>
      </c>
      <c r="AAB30">
        <v>9</v>
      </c>
      <c r="AAC30">
        <v>0</v>
      </c>
      <c r="AAD30">
        <v>0</v>
      </c>
      <c r="AAE30">
        <v>9</v>
      </c>
      <c r="AAF30">
        <v>9</v>
      </c>
      <c r="AAG30">
        <v>9</v>
      </c>
      <c r="AAH30">
        <v>9</v>
      </c>
      <c r="AAI30">
        <v>9</v>
      </c>
      <c r="AAJ30">
        <v>9</v>
      </c>
      <c r="AAK30">
        <v>9</v>
      </c>
      <c r="AAL30">
        <v>9</v>
      </c>
      <c r="AAM30">
        <v>0</v>
      </c>
      <c r="AAN30">
        <v>0</v>
      </c>
      <c r="AAO30">
        <v>9</v>
      </c>
      <c r="AAP30">
        <v>9</v>
      </c>
      <c r="AAQ30">
        <v>9</v>
      </c>
      <c r="AAR30">
        <v>9</v>
      </c>
      <c r="AAS30">
        <v>9</v>
      </c>
      <c r="AAT30">
        <v>9</v>
      </c>
      <c r="AAU30">
        <v>9</v>
      </c>
      <c r="AAV30">
        <v>9</v>
      </c>
      <c r="AAW30">
        <v>0</v>
      </c>
      <c r="AAX30">
        <v>9</v>
      </c>
      <c r="AAY30">
        <v>9</v>
      </c>
      <c r="AAZ30">
        <v>9</v>
      </c>
      <c r="ABA30">
        <v>9</v>
      </c>
      <c r="ABB30">
        <v>9</v>
      </c>
      <c r="ABC30">
        <v>9</v>
      </c>
      <c r="ABD30">
        <v>9</v>
      </c>
      <c r="ABE30">
        <v>9</v>
      </c>
      <c r="ABF30">
        <v>9</v>
      </c>
      <c r="ABG30">
        <v>9</v>
      </c>
      <c r="ABH30">
        <v>9</v>
      </c>
      <c r="ABI30">
        <v>9</v>
      </c>
      <c r="ABJ30">
        <v>9</v>
      </c>
      <c r="ABK30">
        <v>9</v>
      </c>
      <c r="ABL30">
        <v>9</v>
      </c>
      <c r="ABM30">
        <v>9</v>
      </c>
      <c r="ABN30">
        <v>9</v>
      </c>
      <c r="ABO30">
        <v>9</v>
      </c>
      <c r="ABP30">
        <v>9</v>
      </c>
      <c r="ABQ30">
        <v>0</v>
      </c>
      <c r="ABR30">
        <v>9</v>
      </c>
      <c r="ABS30">
        <v>9</v>
      </c>
      <c r="ABT30">
        <v>9</v>
      </c>
      <c r="ABU30">
        <v>9</v>
      </c>
      <c r="ABV30">
        <v>9</v>
      </c>
      <c r="ABW30">
        <v>9</v>
      </c>
      <c r="ABX30">
        <v>9</v>
      </c>
      <c r="ABY30">
        <v>0</v>
      </c>
      <c r="ABZ30">
        <v>9</v>
      </c>
      <c r="ACA30">
        <v>9</v>
      </c>
      <c r="ACB30">
        <v>9</v>
      </c>
      <c r="ACC30">
        <v>9</v>
      </c>
      <c r="ACD30">
        <v>9</v>
      </c>
      <c r="ACE30">
        <v>9</v>
      </c>
      <c r="ACF30">
        <v>9</v>
      </c>
      <c r="ACG30">
        <v>9</v>
      </c>
      <c r="ACH30">
        <v>9</v>
      </c>
      <c r="ACI30">
        <v>0</v>
      </c>
      <c r="ACJ30">
        <v>0</v>
      </c>
      <c r="ACK30">
        <v>9</v>
      </c>
      <c r="ACL30">
        <v>9</v>
      </c>
      <c r="ACM30">
        <v>9</v>
      </c>
      <c r="ACN30">
        <v>0</v>
      </c>
      <c r="ACO30">
        <v>0</v>
      </c>
      <c r="ACP30">
        <v>0</v>
      </c>
      <c r="ACQ30">
        <v>0</v>
      </c>
      <c r="ACR30">
        <v>0</v>
      </c>
      <c r="ACS30">
        <v>0</v>
      </c>
      <c r="ACT30">
        <v>0</v>
      </c>
      <c r="ACU30">
        <v>0</v>
      </c>
      <c r="ACV30">
        <v>0</v>
      </c>
      <c r="ACW30">
        <v>0</v>
      </c>
      <c r="ACX30">
        <v>0</v>
      </c>
      <c r="ACY30">
        <v>0</v>
      </c>
      <c r="ACZ30">
        <v>9</v>
      </c>
      <c r="ADA30">
        <v>9</v>
      </c>
      <c r="ADB30">
        <v>9</v>
      </c>
      <c r="ADC30">
        <v>9</v>
      </c>
      <c r="ADD30">
        <v>9</v>
      </c>
      <c r="ADE30">
        <v>9</v>
      </c>
      <c r="ADF30">
        <v>9</v>
      </c>
      <c r="ADG30">
        <v>9</v>
      </c>
      <c r="ADH30">
        <v>9</v>
      </c>
      <c r="ADI30">
        <v>9</v>
      </c>
      <c r="ADJ30">
        <v>0</v>
      </c>
      <c r="ADK30">
        <v>0</v>
      </c>
      <c r="ADL30">
        <v>0</v>
      </c>
      <c r="ADM30">
        <v>0</v>
      </c>
      <c r="ADN30">
        <v>0</v>
      </c>
      <c r="ADO30">
        <v>0</v>
      </c>
      <c r="ADP30">
        <v>0</v>
      </c>
      <c r="ADQ30">
        <v>0</v>
      </c>
      <c r="ADR30">
        <v>0</v>
      </c>
      <c r="ADS30">
        <v>1</v>
      </c>
      <c r="ADT30">
        <v>0</v>
      </c>
      <c r="ADU30">
        <v>0</v>
      </c>
      <c r="ADV30">
        <v>0</v>
      </c>
      <c r="ADW30">
        <v>0</v>
      </c>
      <c r="ADX30">
        <v>9</v>
      </c>
      <c r="ADY30">
        <v>0</v>
      </c>
      <c r="ADZ30">
        <v>0</v>
      </c>
      <c r="AEA30">
        <v>9</v>
      </c>
      <c r="AEB30">
        <v>0</v>
      </c>
      <c r="AEC30">
        <v>9</v>
      </c>
      <c r="AED30">
        <v>0</v>
      </c>
      <c r="AEE30">
        <v>9</v>
      </c>
      <c r="AEF30">
        <v>0</v>
      </c>
      <c r="AEG30">
        <v>0</v>
      </c>
      <c r="AEH30">
        <v>0</v>
      </c>
      <c r="AEI30">
        <v>0</v>
      </c>
      <c r="AEJ30">
        <v>0</v>
      </c>
      <c r="AEK30">
        <v>9</v>
      </c>
      <c r="AEL30">
        <v>1</v>
      </c>
      <c r="AEM30">
        <v>0</v>
      </c>
      <c r="AEN30">
        <v>1</v>
      </c>
      <c r="AEO30">
        <v>0</v>
      </c>
      <c r="AEP30">
        <v>0</v>
      </c>
      <c r="AEQ30">
        <v>0</v>
      </c>
      <c r="AER30">
        <v>0</v>
      </c>
      <c r="AES30">
        <v>0</v>
      </c>
      <c r="AET30">
        <v>0</v>
      </c>
      <c r="AEU30">
        <v>0</v>
      </c>
      <c r="AEV30">
        <v>0</v>
      </c>
      <c r="AEW30">
        <v>9</v>
      </c>
      <c r="AEX30">
        <v>9</v>
      </c>
      <c r="AEY30">
        <v>9</v>
      </c>
      <c r="AEZ30">
        <v>9</v>
      </c>
      <c r="AFA30">
        <v>9</v>
      </c>
      <c r="AFB30">
        <v>9</v>
      </c>
      <c r="AFC30">
        <v>0</v>
      </c>
      <c r="AFD30">
        <v>0</v>
      </c>
      <c r="AFE30">
        <v>0</v>
      </c>
      <c r="AFF30">
        <v>0</v>
      </c>
      <c r="AFG30">
        <v>0</v>
      </c>
      <c r="AFH30">
        <v>0</v>
      </c>
      <c r="AFI30">
        <v>0</v>
      </c>
      <c r="AFJ30">
        <v>0</v>
      </c>
      <c r="AFK30">
        <v>0</v>
      </c>
      <c r="AFL30">
        <v>0</v>
      </c>
      <c r="AFM30">
        <v>0</v>
      </c>
      <c r="AFN30">
        <v>0</v>
      </c>
      <c r="AFO30">
        <v>0</v>
      </c>
      <c r="AFP30">
        <v>0</v>
      </c>
      <c r="AFQ30">
        <v>0</v>
      </c>
      <c r="AFR30">
        <v>0</v>
      </c>
      <c r="AFS30">
        <v>79.949508870000003</v>
      </c>
      <c r="AFT30">
        <v>79.949508870000003</v>
      </c>
      <c r="AFU30">
        <v>79.949508870000003</v>
      </c>
      <c r="AFV30">
        <v>79.949508870000003</v>
      </c>
      <c r="AFW30">
        <v>79.949508870000003</v>
      </c>
      <c r="AFX30">
        <v>79.949508870000003</v>
      </c>
      <c r="AFY30">
        <v>79.949508870000003</v>
      </c>
      <c r="AFZ30">
        <v>79.949508870000003</v>
      </c>
      <c r="AGA30">
        <v>79.949508870000003</v>
      </c>
      <c r="AGB30">
        <v>79.949508870000003</v>
      </c>
      <c r="AGC30">
        <v>79.949508870000003</v>
      </c>
      <c r="AGD30">
        <v>79.949508870000003</v>
      </c>
      <c r="AGE30">
        <v>79.949508870000003</v>
      </c>
      <c r="AGF30">
        <v>79.949508870000003</v>
      </c>
      <c r="AGG30">
        <v>79.949508870000003</v>
      </c>
      <c r="AGH30">
        <v>79.949508870000003</v>
      </c>
      <c r="AGI30">
        <v>79.949508870000003</v>
      </c>
      <c r="AGJ30">
        <v>79.949508870000003</v>
      </c>
      <c r="AGK30">
        <v>79.949508870000003</v>
      </c>
      <c r="AGL30">
        <v>79.949508870000003</v>
      </c>
      <c r="AGM30">
        <v>79.949508870000003</v>
      </c>
      <c r="AGN30">
        <v>79.949508870000003</v>
      </c>
      <c r="AGO30">
        <v>79.949508870000003</v>
      </c>
      <c r="AGP30">
        <v>79.949508870000003</v>
      </c>
      <c r="AGQ30">
        <v>79.949508870000003</v>
      </c>
      <c r="AGR30">
        <v>79.949508870000003</v>
      </c>
      <c r="AGS30">
        <v>79.949508870000003</v>
      </c>
      <c r="AGT30">
        <v>79.949508870000003</v>
      </c>
      <c r="AGU30">
        <v>79.949508870000003</v>
      </c>
      <c r="AGV30">
        <v>79.949508870000003</v>
      </c>
      <c r="AGW30">
        <v>79.949508870000003</v>
      </c>
      <c r="AGX30">
        <v>79.949508870000003</v>
      </c>
      <c r="AGY30">
        <v>79.949508870000003</v>
      </c>
      <c r="AGZ30">
        <v>79.949508870000003</v>
      </c>
      <c r="AHA30">
        <v>79.949508870000003</v>
      </c>
      <c r="AHB30">
        <v>79.949508870000003</v>
      </c>
      <c r="AHC30">
        <v>79.949508870000003</v>
      </c>
      <c r="AHD30">
        <v>79.949508870000003</v>
      </c>
      <c r="AHE30">
        <v>79.949508870000003</v>
      </c>
      <c r="AHF30">
        <v>79.949508870000003</v>
      </c>
      <c r="AHG30">
        <v>79.949508870000003</v>
      </c>
      <c r="AHH30">
        <v>79.949508870000003</v>
      </c>
      <c r="AHI30">
        <v>79.949508870000003</v>
      </c>
      <c r="AHJ30">
        <v>79.949508870000003</v>
      </c>
      <c r="AHK30">
        <v>79.949508870000003</v>
      </c>
      <c r="AHL30">
        <v>79.949508870000003</v>
      </c>
      <c r="AHM30">
        <v>79.949508870000003</v>
      </c>
      <c r="AHN30">
        <v>79.949508870000003</v>
      </c>
      <c r="AHO30">
        <v>79.949508870000003</v>
      </c>
      <c r="AHP30">
        <v>79.949508870000003</v>
      </c>
      <c r="AHQ30">
        <v>79.949508870000003</v>
      </c>
      <c r="AHR30">
        <v>79.949508870000003</v>
      </c>
      <c r="AHS30">
        <v>79.949508870000003</v>
      </c>
      <c r="AHT30">
        <v>79.949508870000003</v>
      </c>
      <c r="AHU30">
        <v>79.949508870000003</v>
      </c>
      <c r="AHV30">
        <v>79.949508870000003</v>
      </c>
      <c r="AHW30">
        <v>79.949508870000003</v>
      </c>
      <c r="AHX30">
        <v>79.949508870000003</v>
      </c>
      <c r="AHY30">
        <v>79.949508870000003</v>
      </c>
      <c r="AHZ30">
        <v>79.949508870000003</v>
      </c>
      <c r="AIA30">
        <v>79.949508870000003</v>
      </c>
      <c r="AIB30">
        <v>79.949508870000003</v>
      </c>
      <c r="AIC30">
        <v>79.949508870000003</v>
      </c>
      <c r="AID30">
        <v>79.949508870000003</v>
      </c>
      <c r="AIE30">
        <v>79.949508870000003</v>
      </c>
      <c r="AIF30">
        <v>79.949508870000003</v>
      </c>
      <c r="AIG30">
        <v>79.949508870000003</v>
      </c>
      <c r="AIH30">
        <v>79.949508870000003</v>
      </c>
      <c r="AII30">
        <v>80.047205622999996</v>
      </c>
      <c r="AIJ30">
        <v>80.973333444999994</v>
      </c>
      <c r="AIK30">
        <v>80.582147688000006</v>
      </c>
      <c r="AIL30">
        <v>80.060663156000004</v>
      </c>
      <c r="AIM30">
        <v>79.884829443000001</v>
      </c>
      <c r="AIN30">
        <v>81.934114144000006</v>
      </c>
      <c r="AIO30">
        <v>79.102614639999999</v>
      </c>
      <c r="AIP30">
        <v>80.306188696000007</v>
      </c>
      <c r="AIQ30">
        <v>79.582637861999999</v>
      </c>
      <c r="AIR30">
        <v>79.312581750000007</v>
      </c>
      <c r="AIS30">
        <v>80.057603065999999</v>
      </c>
      <c r="AIT30">
        <v>80.021831645000006</v>
      </c>
      <c r="AIU30">
        <v>79.696690618999995</v>
      </c>
      <c r="AIV30">
        <v>79.949508870000003</v>
      </c>
      <c r="AIW30">
        <v>79.949508870000003</v>
      </c>
      <c r="AIX30">
        <v>79.949508870000003</v>
      </c>
      <c r="AIY30">
        <v>79.949508870000003</v>
      </c>
      <c r="AIZ30">
        <v>79.949508870000003</v>
      </c>
      <c r="AJA30">
        <v>79.949508870000003</v>
      </c>
      <c r="AJB30">
        <v>79.626243342999999</v>
      </c>
      <c r="AJC30">
        <v>79.933660063999994</v>
      </c>
      <c r="AJD30">
        <v>79.949508870000003</v>
      </c>
      <c r="AJE30">
        <v>79.949508870000003</v>
      </c>
      <c r="AJF30">
        <v>80.364231618000005</v>
      </c>
      <c r="AJG30">
        <v>80.596511406000005</v>
      </c>
      <c r="AJH30">
        <v>160.38617626000001</v>
      </c>
      <c r="AJI30">
        <v>79.949508870000003</v>
      </c>
      <c r="AJJ30">
        <v>79.949508870000003</v>
      </c>
      <c r="AJK30">
        <v>79.949508870000003</v>
      </c>
      <c r="AJL30">
        <v>79.949508870000003</v>
      </c>
      <c r="AJM30">
        <v>79.949508870000003</v>
      </c>
      <c r="AJN30">
        <v>79.949508870000003</v>
      </c>
      <c r="AJO30">
        <v>79.949508870000003</v>
      </c>
      <c r="AJP30">
        <v>79.846687896999995</v>
      </c>
      <c r="AJQ30">
        <v>79.949508870000003</v>
      </c>
      <c r="AJR30">
        <v>79.949508870000003</v>
      </c>
      <c r="AJS30">
        <v>79.949508870000003</v>
      </c>
      <c r="AJT30">
        <v>80.682606211000007</v>
      </c>
      <c r="AJU30">
        <v>79.949508870000003</v>
      </c>
      <c r="AJV30">
        <v>79.949508870000003</v>
      </c>
      <c r="AJW30">
        <v>81.184282965999998</v>
      </c>
      <c r="AJX30">
        <v>79.949508870000003</v>
      </c>
      <c r="AJY30">
        <v>79.949508870000003</v>
      </c>
      <c r="AJZ30">
        <v>80.176297055999996</v>
      </c>
      <c r="AKA30">
        <v>79.949508870000003</v>
      </c>
      <c r="AKB30">
        <v>79.949508870000003</v>
      </c>
      <c r="AKC30">
        <v>79.949508870000003</v>
      </c>
      <c r="AKD30">
        <v>79.949508870000003</v>
      </c>
      <c r="AKE30">
        <v>79.949508870000003</v>
      </c>
      <c r="AKF30">
        <v>79.949508870000003</v>
      </c>
      <c r="AKG30">
        <v>79.949508870000003</v>
      </c>
      <c r="AKH30">
        <v>79.949508870000003</v>
      </c>
      <c r="AKI30">
        <v>79.949508870000003</v>
      </c>
      <c r="AKJ30">
        <v>79.949508870000003</v>
      </c>
      <c r="AKK30">
        <v>79.949508870000003</v>
      </c>
      <c r="AKL30">
        <v>79.949508870000003</v>
      </c>
      <c r="AKM30">
        <v>79.949508870000003</v>
      </c>
      <c r="AKN30">
        <v>79.949508870000003</v>
      </c>
      <c r="AKO30">
        <v>79.949508870000003</v>
      </c>
      <c r="AKP30">
        <v>79.949508870000003</v>
      </c>
      <c r="AKQ30">
        <v>79.949508870000003</v>
      </c>
      <c r="AKR30">
        <v>79.949508870000003</v>
      </c>
      <c r="AKS30">
        <v>79.949508870000003</v>
      </c>
      <c r="AKT30">
        <v>79.949508870000003</v>
      </c>
      <c r="AKU30">
        <v>79.949508870000003</v>
      </c>
      <c r="AKV30">
        <v>79.949508870000003</v>
      </c>
      <c r="AKW30">
        <v>79.949508870000003</v>
      </c>
      <c r="AKX30">
        <v>79.949508870000003</v>
      </c>
      <c r="AKY30">
        <v>79.949508870000003</v>
      </c>
      <c r="AKZ30">
        <v>79.949508870000003</v>
      </c>
      <c r="ALA30">
        <v>79.949508870000003</v>
      </c>
      <c r="ALB30">
        <v>79.949508870000003</v>
      </c>
      <c r="ALC30">
        <v>79.949508870000003</v>
      </c>
      <c r="ALD30">
        <v>79.949508870000003</v>
      </c>
      <c r="ALE30">
        <v>79.949508870000003</v>
      </c>
      <c r="ALF30">
        <v>79.949508870000003</v>
      </c>
      <c r="ALG30">
        <v>79.949508870000003</v>
      </c>
      <c r="ALH30">
        <v>79.949508870000003</v>
      </c>
      <c r="ALI30">
        <v>79.949508870000003</v>
      </c>
      <c r="ALJ30">
        <v>79.949508870000003</v>
      </c>
      <c r="ALK30">
        <v>79.949508870000003</v>
      </c>
      <c r="ALL30">
        <v>79.949508870000003</v>
      </c>
      <c r="ALM30">
        <v>79.949508870000003</v>
      </c>
      <c r="ALN30">
        <v>79.949508870000003</v>
      </c>
      <c r="ALO30">
        <v>79.949508870000003</v>
      </c>
      <c r="ALP30">
        <v>79.949508870000003</v>
      </c>
      <c r="ALQ30">
        <v>79.949508870000003</v>
      </c>
      <c r="ALR30">
        <v>79.949508870000003</v>
      </c>
      <c r="ALS30">
        <v>79.949508870000003</v>
      </c>
      <c r="ALT30">
        <v>79.949508870000003</v>
      </c>
      <c r="ALU30">
        <v>79.949508870000003</v>
      </c>
      <c r="ALV30">
        <v>79.949508870000003</v>
      </c>
      <c r="ALW30">
        <v>79.949508870000003</v>
      </c>
      <c r="ALX30">
        <v>79.949508870000003</v>
      </c>
      <c r="ALY30">
        <v>79.949508870000003</v>
      </c>
      <c r="ALZ30">
        <v>79.949508870000003</v>
      </c>
      <c r="AMA30">
        <v>79.949508870000003</v>
      </c>
      <c r="AMB30">
        <v>79.949508870000003</v>
      </c>
      <c r="AMC30">
        <v>79.949508870000003</v>
      </c>
      <c r="AMD30">
        <v>79.949508870000003</v>
      </c>
      <c r="AME30">
        <v>79.949508870000003</v>
      </c>
      <c r="AMF30">
        <v>79.949508870000003</v>
      </c>
      <c r="AMG30">
        <v>79.949508870000003</v>
      </c>
      <c r="AMH30">
        <v>79.949508870000003</v>
      </c>
      <c r="AMI30">
        <v>79.949508870000003</v>
      </c>
      <c r="AMJ30">
        <v>79.949508870000003</v>
      </c>
      <c r="AMK30">
        <v>79.949508870000003</v>
      </c>
      <c r="AML30">
        <v>79.949508870000003</v>
      </c>
      <c r="AMM30">
        <v>79.949508870000003</v>
      </c>
      <c r="AMN30">
        <v>79.949508870000003</v>
      </c>
      <c r="AMO30">
        <v>79.949508870000003</v>
      </c>
      <c r="AMP30">
        <v>79.949508870000003</v>
      </c>
      <c r="AMQ30">
        <v>79.949508870000003</v>
      </c>
      <c r="AMR30">
        <v>79.949508870000003</v>
      </c>
      <c r="AMS30">
        <v>79.949508870000003</v>
      </c>
      <c r="AMT30">
        <v>79.949508870000003</v>
      </c>
      <c r="AMU30">
        <v>79.949508870000003</v>
      </c>
      <c r="AMV30">
        <v>79.949508870000003</v>
      </c>
      <c r="AMW30">
        <v>79.949508870000003</v>
      </c>
      <c r="AMX30">
        <v>79.949508870000003</v>
      </c>
      <c r="AMY30">
        <v>79.949508870000003</v>
      </c>
      <c r="AMZ30">
        <v>79.949508870000003</v>
      </c>
      <c r="ANA30">
        <v>79.949508870000003</v>
      </c>
      <c r="ANB30">
        <v>79.949508870000003</v>
      </c>
      <c r="ANC30">
        <v>79.949508870000003</v>
      </c>
      <c r="AND30">
        <v>79.949508870000003</v>
      </c>
      <c r="ANE30">
        <v>79.949508870000003</v>
      </c>
      <c r="ANF30">
        <v>79.949508870000003</v>
      </c>
      <c r="ANG30">
        <v>79.949508870000003</v>
      </c>
      <c r="ANH30">
        <v>79.949508870000003</v>
      </c>
      <c r="ANI30">
        <v>1842</v>
      </c>
      <c r="ANJ30">
        <v>467</v>
      </c>
      <c r="ANK30">
        <v>1</v>
      </c>
      <c r="ANL30">
        <v>3125011</v>
      </c>
      <c r="ANM30">
        <v>50497</v>
      </c>
      <c r="ANN30">
        <v>420061</v>
      </c>
      <c r="ANO30">
        <v>1433248</v>
      </c>
      <c r="ANP30">
        <v>35605</v>
      </c>
      <c r="ANQ30">
        <v>16505</v>
      </c>
      <c r="ANR30">
        <v>1691763</v>
      </c>
      <c r="ANS30">
        <v>14892</v>
      </c>
      <c r="ANW30">
        <v>2</v>
      </c>
      <c r="AOH30">
        <v>0</v>
      </c>
      <c r="AOI30">
        <v>0</v>
      </c>
      <c r="AOJ30">
        <v>0</v>
      </c>
      <c r="AOK30">
        <v>0</v>
      </c>
      <c r="AOL30">
        <v>0</v>
      </c>
      <c r="AOM30">
        <v>0</v>
      </c>
      <c r="AON30">
        <v>9</v>
      </c>
      <c r="AOO30">
        <v>9</v>
      </c>
      <c r="AOP30">
        <v>9</v>
      </c>
      <c r="AOQ30">
        <v>9</v>
      </c>
      <c r="AOR30">
        <v>1691763</v>
      </c>
      <c r="AOS30">
        <v>0</v>
      </c>
      <c r="AOT30">
        <v>243894</v>
      </c>
      <c r="AOU30">
        <v>8500</v>
      </c>
      <c r="AOV30">
        <v>381081</v>
      </c>
      <c r="AOW30">
        <v>0</v>
      </c>
      <c r="AOX30">
        <v>8220</v>
      </c>
      <c r="AOY30">
        <v>43525</v>
      </c>
      <c r="AOZ30">
        <v>373801</v>
      </c>
      <c r="APA30">
        <v>374227</v>
      </c>
      <c r="APB30">
        <v>0</v>
      </c>
      <c r="APC30">
        <v>0</v>
      </c>
      <c r="APD30">
        <v>243894</v>
      </c>
      <c r="APE30">
        <v>8500</v>
      </c>
      <c r="APF30">
        <v>381081</v>
      </c>
      <c r="APG30">
        <v>0</v>
      </c>
      <c r="APH30">
        <v>8220</v>
      </c>
      <c r="API30">
        <v>43525</v>
      </c>
      <c r="APJ30">
        <v>373801</v>
      </c>
      <c r="APK30">
        <v>374227</v>
      </c>
      <c r="APL30">
        <v>1691763</v>
      </c>
      <c r="APM30">
        <v>0</v>
      </c>
      <c r="APN30">
        <v>0</v>
      </c>
      <c r="APO30">
        <v>0</v>
      </c>
      <c r="APP30">
        <v>0</v>
      </c>
      <c r="AQA30">
        <v>3</v>
      </c>
    </row>
    <row r="31" spans="1:1119" x14ac:dyDescent="0.25">
      <c r="A31">
        <v>5373</v>
      </c>
      <c r="B31">
        <v>3</v>
      </c>
      <c r="C31">
        <v>5</v>
      </c>
      <c r="D31">
        <v>4</v>
      </c>
      <c r="E31">
        <v>1</v>
      </c>
      <c r="F31">
        <v>600000</v>
      </c>
      <c r="G31">
        <v>9</v>
      </c>
      <c r="H31">
        <v>2</v>
      </c>
      <c r="I31">
        <v>6</v>
      </c>
      <c r="J31">
        <v>2</v>
      </c>
      <c r="K31">
        <v>1</v>
      </c>
      <c r="L31">
        <v>1</v>
      </c>
      <c r="M31">
        <v>5</v>
      </c>
      <c r="N31">
        <v>1</v>
      </c>
      <c r="P31">
        <v>11</v>
      </c>
      <c r="Q31">
        <v>3</v>
      </c>
      <c r="R31">
        <v>18</v>
      </c>
      <c r="S31">
        <v>2</v>
      </c>
      <c r="T31">
        <v>1</v>
      </c>
      <c r="U31">
        <v>9</v>
      </c>
      <c r="V31">
        <v>2</v>
      </c>
      <c r="X31">
        <v>2007</v>
      </c>
      <c r="Y31">
        <v>9</v>
      </c>
      <c r="AA31">
        <v>1</v>
      </c>
      <c r="AB31">
        <v>2</v>
      </c>
      <c r="AC31">
        <v>2</v>
      </c>
      <c r="AD31">
        <v>2</v>
      </c>
      <c r="AE31">
        <v>1</v>
      </c>
      <c r="AF31">
        <v>2</v>
      </c>
      <c r="AG31">
        <v>2</v>
      </c>
      <c r="AH31">
        <v>2</v>
      </c>
      <c r="AI31">
        <v>1</v>
      </c>
      <c r="AJ31">
        <v>1</v>
      </c>
      <c r="AK31">
        <v>2</v>
      </c>
      <c r="AL31">
        <v>2</v>
      </c>
      <c r="AM31">
        <v>2</v>
      </c>
      <c r="AN31">
        <v>1</v>
      </c>
      <c r="AO31">
        <v>2</v>
      </c>
      <c r="AP31">
        <v>2</v>
      </c>
      <c r="AQ31">
        <v>1</v>
      </c>
      <c r="AX31">
        <v>8</v>
      </c>
      <c r="BL31">
        <v>2</v>
      </c>
      <c r="BV31">
        <v>2</v>
      </c>
      <c r="BX31">
        <v>2</v>
      </c>
      <c r="BY31">
        <v>1</v>
      </c>
      <c r="BZ31">
        <v>2</v>
      </c>
      <c r="CA31">
        <v>2</v>
      </c>
      <c r="CB31">
        <v>2</v>
      </c>
      <c r="CE31">
        <v>2</v>
      </c>
      <c r="CF31">
        <v>2</v>
      </c>
      <c r="CG31">
        <v>12</v>
      </c>
      <c r="CJ31">
        <v>1</v>
      </c>
      <c r="CK31">
        <v>1</v>
      </c>
      <c r="CL31">
        <v>1</v>
      </c>
      <c r="CM31">
        <v>168</v>
      </c>
      <c r="CN31">
        <v>7</v>
      </c>
      <c r="CO31">
        <v>880</v>
      </c>
      <c r="CP31">
        <v>9</v>
      </c>
      <c r="CQ31">
        <v>1</v>
      </c>
      <c r="CR31">
        <v>2</v>
      </c>
      <c r="CS31">
        <v>1</v>
      </c>
      <c r="CT31">
        <v>1</v>
      </c>
      <c r="CU31">
        <v>1</v>
      </c>
      <c r="CV31">
        <v>2</v>
      </c>
      <c r="CW31">
        <v>1</v>
      </c>
      <c r="CX31">
        <v>1</v>
      </c>
      <c r="CZ31">
        <v>1</v>
      </c>
      <c r="DA31">
        <v>1</v>
      </c>
      <c r="DB31">
        <v>1</v>
      </c>
      <c r="DC31">
        <v>1</v>
      </c>
      <c r="DD31">
        <v>2</v>
      </c>
      <c r="DE31">
        <v>2</v>
      </c>
      <c r="DF31">
        <v>2</v>
      </c>
      <c r="DG31">
        <v>2</v>
      </c>
      <c r="DH31">
        <v>2</v>
      </c>
      <c r="DI31">
        <v>2</v>
      </c>
      <c r="DJ31">
        <v>2</v>
      </c>
      <c r="DK31">
        <v>2</v>
      </c>
      <c r="DL31">
        <v>2</v>
      </c>
      <c r="DM31">
        <v>1</v>
      </c>
      <c r="DN31">
        <v>2</v>
      </c>
      <c r="DV31">
        <v>2</v>
      </c>
      <c r="DW31">
        <v>2</v>
      </c>
      <c r="DX31">
        <v>2</v>
      </c>
      <c r="EF31">
        <v>100</v>
      </c>
      <c r="EH31">
        <v>2</v>
      </c>
      <c r="EI31">
        <v>2</v>
      </c>
      <c r="EJ31">
        <v>1</v>
      </c>
      <c r="EK31">
        <v>2</v>
      </c>
      <c r="EL31">
        <v>2</v>
      </c>
      <c r="EM31">
        <v>2</v>
      </c>
      <c r="EN31">
        <v>2</v>
      </c>
      <c r="EQ31">
        <v>100</v>
      </c>
      <c r="EV31">
        <v>3</v>
      </c>
      <c r="FD31">
        <v>1</v>
      </c>
      <c r="FE31">
        <v>1</v>
      </c>
      <c r="FF31">
        <v>2</v>
      </c>
      <c r="FG31">
        <v>2</v>
      </c>
      <c r="FH31">
        <v>1</v>
      </c>
      <c r="FI31">
        <v>2</v>
      </c>
      <c r="FJ31">
        <v>1</v>
      </c>
      <c r="GL31">
        <v>1</v>
      </c>
      <c r="GM31">
        <v>1</v>
      </c>
      <c r="GN31">
        <v>2</v>
      </c>
      <c r="GO31">
        <v>2</v>
      </c>
      <c r="GP31">
        <v>1</v>
      </c>
      <c r="GQ31">
        <v>2</v>
      </c>
      <c r="GR31">
        <v>1</v>
      </c>
      <c r="GS31">
        <v>2</v>
      </c>
      <c r="GT31">
        <v>2</v>
      </c>
      <c r="GZ31">
        <v>70</v>
      </c>
      <c r="HA31">
        <v>2</v>
      </c>
      <c r="HB31">
        <v>1</v>
      </c>
      <c r="HC31">
        <v>1</v>
      </c>
      <c r="HD31">
        <v>2</v>
      </c>
      <c r="HE31">
        <v>2</v>
      </c>
      <c r="HF31">
        <v>2</v>
      </c>
      <c r="HG31">
        <v>2</v>
      </c>
      <c r="HH31">
        <v>2</v>
      </c>
      <c r="HJ31">
        <v>5</v>
      </c>
      <c r="HK31">
        <v>95</v>
      </c>
      <c r="HQ31">
        <v>3</v>
      </c>
      <c r="HS31">
        <v>1</v>
      </c>
      <c r="HT31">
        <v>2</v>
      </c>
      <c r="HU31">
        <v>1</v>
      </c>
      <c r="HV31">
        <v>2</v>
      </c>
      <c r="HX31">
        <v>1</v>
      </c>
      <c r="HY31">
        <v>1</v>
      </c>
      <c r="HZ31">
        <v>2</v>
      </c>
      <c r="IA31">
        <v>2</v>
      </c>
      <c r="IB31">
        <v>2</v>
      </c>
      <c r="IC31">
        <v>1</v>
      </c>
      <c r="ID31">
        <v>2</v>
      </c>
      <c r="IU31">
        <v>1</v>
      </c>
      <c r="IV31">
        <v>1</v>
      </c>
      <c r="IW31">
        <v>2</v>
      </c>
      <c r="IX31">
        <v>2</v>
      </c>
      <c r="IY31">
        <v>1</v>
      </c>
      <c r="IZ31">
        <v>2</v>
      </c>
      <c r="JA31">
        <v>1</v>
      </c>
      <c r="JB31">
        <v>1</v>
      </c>
      <c r="JC31">
        <v>2</v>
      </c>
      <c r="JD31">
        <v>1</v>
      </c>
      <c r="JE31">
        <v>2</v>
      </c>
      <c r="JF31">
        <v>1</v>
      </c>
      <c r="JG31">
        <v>1</v>
      </c>
      <c r="JH31">
        <v>1</v>
      </c>
      <c r="JI31">
        <v>2</v>
      </c>
      <c r="JJ31">
        <v>1</v>
      </c>
      <c r="JK31">
        <v>2</v>
      </c>
      <c r="JS31">
        <v>1</v>
      </c>
      <c r="JV31">
        <v>1</v>
      </c>
      <c r="JW31">
        <v>2</v>
      </c>
      <c r="JX31">
        <v>2</v>
      </c>
      <c r="KF31">
        <v>2</v>
      </c>
      <c r="KG31">
        <v>2</v>
      </c>
      <c r="KH31">
        <v>2</v>
      </c>
      <c r="KP31">
        <v>2</v>
      </c>
      <c r="KQ31">
        <v>1</v>
      </c>
      <c r="KW31">
        <v>2</v>
      </c>
      <c r="KX31">
        <v>2</v>
      </c>
      <c r="KY31">
        <v>2</v>
      </c>
      <c r="KZ31">
        <v>2</v>
      </c>
      <c r="LA31">
        <v>2</v>
      </c>
      <c r="LB31">
        <v>1</v>
      </c>
      <c r="LE31">
        <v>2</v>
      </c>
      <c r="LF31">
        <v>2</v>
      </c>
      <c r="LO31">
        <v>1</v>
      </c>
      <c r="LP31">
        <v>2</v>
      </c>
      <c r="LQ31">
        <v>2</v>
      </c>
      <c r="LR31">
        <v>2</v>
      </c>
      <c r="LT31">
        <v>1</v>
      </c>
      <c r="MA31">
        <v>1</v>
      </c>
      <c r="MB31">
        <v>1</v>
      </c>
      <c r="MC31">
        <v>2</v>
      </c>
      <c r="MD31">
        <v>1</v>
      </c>
      <c r="ME31">
        <v>2</v>
      </c>
      <c r="MF31">
        <v>2</v>
      </c>
      <c r="MG31">
        <v>2</v>
      </c>
      <c r="MH31">
        <v>1</v>
      </c>
      <c r="MI31">
        <v>2</v>
      </c>
      <c r="MJ31">
        <v>1</v>
      </c>
      <c r="MT31">
        <v>1</v>
      </c>
      <c r="MU31">
        <v>1</v>
      </c>
      <c r="MY31">
        <v>1</v>
      </c>
      <c r="MZ31">
        <v>1</v>
      </c>
      <c r="NA31">
        <v>1</v>
      </c>
      <c r="NB31">
        <v>1</v>
      </c>
      <c r="NC31">
        <v>1</v>
      </c>
      <c r="ND31">
        <v>1</v>
      </c>
      <c r="NE31">
        <v>2</v>
      </c>
      <c r="NF31">
        <v>1</v>
      </c>
      <c r="NG31">
        <v>1</v>
      </c>
      <c r="NH31">
        <v>2</v>
      </c>
      <c r="NI31">
        <v>100</v>
      </c>
      <c r="NJ31">
        <v>50</v>
      </c>
      <c r="NK31">
        <v>15</v>
      </c>
      <c r="NL31">
        <v>5</v>
      </c>
      <c r="NN31">
        <v>3</v>
      </c>
      <c r="NO31">
        <v>22</v>
      </c>
      <c r="NU31">
        <v>1</v>
      </c>
      <c r="NV31">
        <v>950</v>
      </c>
      <c r="NW31">
        <v>8</v>
      </c>
      <c r="NX31">
        <v>1</v>
      </c>
      <c r="NY31">
        <v>3</v>
      </c>
      <c r="NZ31">
        <v>1</v>
      </c>
      <c r="OA31">
        <v>100</v>
      </c>
      <c r="OB31">
        <v>6</v>
      </c>
      <c r="OC31">
        <v>300</v>
      </c>
      <c r="OD31">
        <v>1</v>
      </c>
      <c r="OE31">
        <v>1</v>
      </c>
      <c r="OF31">
        <v>20</v>
      </c>
      <c r="OG31">
        <v>4</v>
      </c>
      <c r="OH31">
        <v>1</v>
      </c>
      <c r="OI31">
        <v>3</v>
      </c>
      <c r="OJ31">
        <v>1</v>
      </c>
      <c r="OK31">
        <v>1</v>
      </c>
      <c r="OM31">
        <v>1</v>
      </c>
      <c r="ON31">
        <v>12</v>
      </c>
      <c r="OO31">
        <v>2</v>
      </c>
      <c r="OQ31">
        <v>1</v>
      </c>
      <c r="OR31">
        <v>80</v>
      </c>
      <c r="OS31">
        <v>1</v>
      </c>
      <c r="OT31">
        <v>100</v>
      </c>
      <c r="OU31">
        <v>4</v>
      </c>
      <c r="OV31">
        <v>1</v>
      </c>
      <c r="OW31">
        <v>20</v>
      </c>
      <c r="OX31">
        <v>1</v>
      </c>
      <c r="OY31">
        <v>1</v>
      </c>
      <c r="OZ31">
        <v>1</v>
      </c>
      <c r="PA31">
        <v>1</v>
      </c>
      <c r="PB31">
        <v>1</v>
      </c>
      <c r="PC31">
        <v>2</v>
      </c>
      <c r="PD31">
        <v>2</v>
      </c>
      <c r="PE31">
        <v>1</v>
      </c>
      <c r="PF31">
        <v>2</v>
      </c>
      <c r="PG31">
        <v>95</v>
      </c>
      <c r="PH31">
        <v>5</v>
      </c>
      <c r="PI31">
        <v>1</v>
      </c>
      <c r="PL31">
        <v>5</v>
      </c>
      <c r="PN31">
        <v>1</v>
      </c>
      <c r="PO31">
        <v>1</v>
      </c>
      <c r="PP31">
        <v>1</v>
      </c>
      <c r="PQ31">
        <v>1</v>
      </c>
      <c r="PR31">
        <v>1</v>
      </c>
      <c r="PS31">
        <v>2</v>
      </c>
      <c r="PT31">
        <v>1</v>
      </c>
      <c r="PU31">
        <v>2</v>
      </c>
      <c r="PV31">
        <v>4</v>
      </c>
      <c r="PW31">
        <v>1</v>
      </c>
      <c r="PX31">
        <v>2</v>
      </c>
      <c r="PY31">
        <v>1</v>
      </c>
      <c r="PZ31">
        <v>1</v>
      </c>
      <c r="QA31">
        <v>2</v>
      </c>
      <c r="QB31">
        <v>1</v>
      </c>
      <c r="QC31">
        <v>10</v>
      </c>
      <c r="QD31">
        <v>0</v>
      </c>
      <c r="QE31">
        <v>0</v>
      </c>
      <c r="QF31">
        <v>0</v>
      </c>
      <c r="QG31">
        <v>0</v>
      </c>
      <c r="QH31">
        <v>0</v>
      </c>
      <c r="QI31">
        <v>0</v>
      </c>
      <c r="QJ31">
        <v>0</v>
      </c>
      <c r="QK31">
        <v>0</v>
      </c>
      <c r="QL31">
        <v>0</v>
      </c>
      <c r="QM31">
        <v>9</v>
      </c>
      <c r="QN31">
        <v>0</v>
      </c>
      <c r="QO31">
        <v>0</v>
      </c>
      <c r="QP31">
        <v>0</v>
      </c>
      <c r="QQ31">
        <v>0</v>
      </c>
      <c r="QR31">
        <v>0</v>
      </c>
      <c r="QS31">
        <v>0</v>
      </c>
      <c r="QT31">
        <v>0</v>
      </c>
      <c r="QU31">
        <v>9</v>
      </c>
      <c r="QV31">
        <v>0</v>
      </c>
      <c r="QW31">
        <v>0</v>
      </c>
      <c r="QX31">
        <v>0</v>
      </c>
      <c r="QY31">
        <v>0</v>
      </c>
      <c r="QZ31">
        <v>0</v>
      </c>
      <c r="RA31">
        <v>0</v>
      </c>
      <c r="RB31">
        <v>0</v>
      </c>
      <c r="RC31">
        <v>0</v>
      </c>
      <c r="RD31">
        <v>0</v>
      </c>
      <c r="RE31">
        <v>0</v>
      </c>
      <c r="RF31">
        <v>0</v>
      </c>
      <c r="RG31">
        <v>0</v>
      </c>
      <c r="RH31">
        <v>0</v>
      </c>
      <c r="RI31">
        <v>0</v>
      </c>
      <c r="RJ31">
        <v>0</v>
      </c>
      <c r="RK31">
        <v>0</v>
      </c>
      <c r="RL31">
        <v>0</v>
      </c>
      <c r="RM31">
        <v>0</v>
      </c>
      <c r="RN31">
        <v>9</v>
      </c>
      <c r="RO31">
        <v>9</v>
      </c>
      <c r="RP31">
        <v>9</v>
      </c>
      <c r="RQ31">
        <v>9</v>
      </c>
      <c r="RR31">
        <v>9</v>
      </c>
      <c r="RS31">
        <v>9</v>
      </c>
      <c r="RT31">
        <v>9</v>
      </c>
      <c r="RU31">
        <v>9</v>
      </c>
      <c r="RV31">
        <v>9</v>
      </c>
      <c r="RW31">
        <v>9</v>
      </c>
      <c r="RX31">
        <v>9</v>
      </c>
      <c r="RY31">
        <v>0</v>
      </c>
      <c r="RZ31">
        <v>9</v>
      </c>
      <c r="SA31">
        <v>9</v>
      </c>
      <c r="SB31">
        <v>9</v>
      </c>
      <c r="SC31">
        <v>9</v>
      </c>
      <c r="SD31">
        <v>9</v>
      </c>
      <c r="SE31">
        <v>9</v>
      </c>
      <c r="SF31">
        <v>9</v>
      </c>
      <c r="SG31">
        <v>9</v>
      </c>
      <c r="SH31">
        <v>0</v>
      </c>
      <c r="SI31">
        <v>9</v>
      </c>
      <c r="SJ31">
        <v>0</v>
      </c>
      <c r="SK31">
        <v>0</v>
      </c>
      <c r="SL31">
        <v>0</v>
      </c>
      <c r="SM31">
        <v>0</v>
      </c>
      <c r="SN31">
        <v>0</v>
      </c>
      <c r="SO31">
        <v>9</v>
      </c>
      <c r="SP31">
        <v>9</v>
      </c>
      <c r="SQ31">
        <v>0</v>
      </c>
      <c r="SR31">
        <v>0</v>
      </c>
      <c r="SS31">
        <v>0</v>
      </c>
      <c r="ST31">
        <v>9</v>
      </c>
      <c r="SU31">
        <v>9</v>
      </c>
      <c r="SV31">
        <v>0</v>
      </c>
      <c r="SW31">
        <v>0</v>
      </c>
      <c r="SX31">
        <v>0</v>
      </c>
      <c r="SY31">
        <v>0</v>
      </c>
      <c r="SZ31">
        <v>0</v>
      </c>
      <c r="TA31">
        <v>0</v>
      </c>
      <c r="TB31">
        <v>0</v>
      </c>
      <c r="TC31">
        <v>0</v>
      </c>
      <c r="TD31">
        <v>0</v>
      </c>
      <c r="TE31">
        <v>0</v>
      </c>
      <c r="TF31">
        <v>0</v>
      </c>
      <c r="TG31">
        <v>0</v>
      </c>
      <c r="TH31">
        <v>0</v>
      </c>
      <c r="TI31">
        <v>0</v>
      </c>
      <c r="TJ31">
        <v>0</v>
      </c>
      <c r="TK31">
        <v>0</v>
      </c>
      <c r="TL31">
        <v>0</v>
      </c>
      <c r="TM31">
        <v>0</v>
      </c>
      <c r="TN31">
        <v>0</v>
      </c>
      <c r="TO31">
        <v>0</v>
      </c>
      <c r="TP31">
        <v>0</v>
      </c>
      <c r="TQ31">
        <v>0</v>
      </c>
      <c r="TR31">
        <v>0</v>
      </c>
      <c r="TS31">
        <v>0</v>
      </c>
      <c r="TT31">
        <v>0</v>
      </c>
      <c r="TU31">
        <v>0</v>
      </c>
      <c r="TV31">
        <v>0</v>
      </c>
      <c r="TW31">
        <v>0</v>
      </c>
      <c r="TX31">
        <v>0</v>
      </c>
      <c r="TY31">
        <v>9</v>
      </c>
      <c r="TZ31">
        <v>9</v>
      </c>
      <c r="UA31">
        <v>9</v>
      </c>
      <c r="UB31">
        <v>9</v>
      </c>
      <c r="UC31">
        <v>9</v>
      </c>
      <c r="UD31">
        <v>9</v>
      </c>
      <c r="UE31">
        <v>9</v>
      </c>
      <c r="UF31">
        <v>0</v>
      </c>
      <c r="UG31">
        <v>0</v>
      </c>
      <c r="UH31">
        <v>0</v>
      </c>
      <c r="UI31">
        <v>9</v>
      </c>
      <c r="UJ31">
        <v>9</v>
      </c>
      <c r="UK31">
        <v>9</v>
      </c>
      <c r="UL31">
        <v>9</v>
      </c>
      <c r="UM31">
        <v>9</v>
      </c>
      <c r="UN31">
        <v>9</v>
      </c>
      <c r="UO31">
        <v>9</v>
      </c>
      <c r="UP31">
        <v>0</v>
      </c>
      <c r="UQ31">
        <v>9</v>
      </c>
      <c r="UR31">
        <v>0</v>
      </c>
      <c r="US31">
        <v>0</v>
      </c>
      <c r="UT31">
        <v>0</v>
      </c>
      <c r="UU31">
        <v>0</v>
      </c>
      <c r="UV31">
        <v>0</v>
      </c>
      <c r="UW31">
        <v>0</v>
      </c>
      <c r="UX31">
        <v>0</v>
      </c>
      <c r="UY31">
        <v>9</v>
      </c>
      <c r="UZ31">
        <v>9</v>
      </c>
      <c r="VA31">
        <v>0</v>
      </c>
      <c r="VB31">
        <v>9</v>
      </c>
      <c r="VC31">
        <v>9</v>
      </c>
      <c r="VD31">
        <v>9</v>
      </c>
      <c r="VE31">
        <v>9</v>
      </c>
      <c r="VF31">
        <v>0</v>
      </c>
      <c r="VG31">
        <v>9</v>
      </c>
      <c r="VH31">
        <v>9</v>
      </c>
      <c r="VI31">
        <v>9</v>
      </c>
      <c r="VJ31">
        <v>9</v>
      </c>
      <c r="VK31">
        <v>9</v>
      </c>
      <c r="VL31">
        <v>9</v>
      </c>
      <c r="VM31">
        <v>9</v>
      </c>
      <c r="VN31">
        <v>0</v>
      </c>
      <c r="VO31">
        <v>0</v>
      </c>
      <c r="VP31">
        <v>0</v>
      </c>
      <c r="VQ31">
        <v>0</v>
      </c>
      <c r="VR31">
        <v>0</v>
      </c>
      <c r="VS31">
        <v>0</v>
      </c>
      <c r="VT31">
        <v>0</v>
      </c>
      <c r="VU31">
        <v>9</v>
      </c>
      <c r="VV31">
        <v>9</v>
      </c>
      <c r="VW31">
        <v>9</v>
      </c>
      <c r="VX31">
        <v>9</v>
      </c>
      <c r="VY31">
        <v>9</v>
      </c>
      <c r="VZ31">
        <v>9</v>
      </c>
      <c r="WA31">
        <v>9</v>
      </c>
      <c r="WB31">
        <v>9</v>
      </c>
      <c r="WC31">
        <v>9</v>
      </c>
      <c r="WD31">
        <v>9</v>
      </c>
      <c r="WE31">
        <v>9</v>
      </c>
      <c r="WF31">
        <v>9</v>
      </c>
      <c r="WG31">
        <v>9</v>
      </c>
      <c r="WH31">
        <v>9</v>
      </c>
      <c r="WI31">
        <v>9</v>
      </c>
      <c r="WJ31">
        <v>9</v>
      </c>
      <c r="WK31">
        <v>9</v>
      </c>
      <c r="WL31">
        <v>9</v>
      </c>
      <c r="WM31">
        <v>9</v>
      </c>
      <c r="WN31">
        <v>9</v>
      </c>
      <c r="WO31">
        <v>9</v>
      </c>
      <c r="WP31">
        <v>9</v>
      </c>
      <c r="WQ31">
        <v>9</v>
      </c>
      <c r="WR31">
        <v>9</v>
      </c>
      <c r="WS31">
        <v>0</v>
      </c>
      <c r="WT31">
        <v>0</v>
      </c>
      <c r="WU31">
        <v>0</v>
      </c>
      <c r="WV31">
        <v>0</v>
      </c>
      <c r="WW31">
        <v>0</v>
      </c>
      <c r="WX31">
        <v>0</v>
      </c>
      <c r="WY31">
        <v>0</v>
      </c>
      <c r="WZ31">
        <v>0</v>
      </c>
      <c r="XA31">
        <v>0</v>
      </c>
      <c r="XB31">
        <v>9</v>
      </c>
      <c r="XC31">
        <v>9</v>
      </c>
      <c r="XD31">
        <v>9</v>
      </c>
      <c r="XE31">
        <v>9</v>
      </c>
      <c r="XF31">
        <v>9</v>
      </c>
      <c r="XG31">
        <v>0</v>
      </c>
      <c r="XH31">
        <v>0</v>
      </c>
      <c r="XI31">
        <v>0</v>
      </c>
      <c r="XJ31">
        <v>0</v>
      </c>
      <c r="XK31">
        <v>0</v>
      </c>
      <c r="XL31">
        <v>0</v>
      </c>
      <c r="XM31">
        <v>0</v>
      </c>
      <c r="XN31">
        <v>0</v>
      </c>
      <c r="XO31">
        <v>0</v>
      </c>
      <c r="XP31">
        <v>9</v>
      </c>
      <c r="XQ31">
        <v>0</v>
      </c>
      <c r="XR31">
        <v>0</v>
      </c>
      <c r="XS31">
        <v>9</v>
      </c>
      <c r="XT31">
        <v>9</v>
      </c>
      <c r="XU31">
        <v>9</v>
      </c>
      <c r="XV31">
        <v>9</v>
      </c>
      <c r="XW31">
        <v>9</v>
      </c>
      <c r="XX31">
        <v>0</v>
      </c>
      <c r="XY31">
        <v>9</v>
      </c>
      <c r="XZ31">
        <v>0</v>
      </c>
      <c r="YA31">
        <v>0</v>
      </c>
      <c r="YB31">
        <v>0</v>
      </c>
      <c r="YC31">
        <v>0</v>
      </c>
      <c r="YD31">
        <v>9</v>
      </c>
      <c r="YE31">
        <v>0</v>
      </c>
      <c r="YF31">
        <v>0</v>
      </c>
      <c r="YG31">
        <v>0</v>
      </c>
      <c r="YH31">
        <v>0</v>
      </c>
      <c r="YI31">
        <v>0</v>
      </c>
      <c r="YJ31">
        <v>0</v>
      </c>
      <c r="YK31">
        <v>0</v>
      </c>
      <c r="YL31">
        <v>9</v>
      </c>
      <c r="YM31">
        <v>9</v>
      </c>
      <c r="YN31">
        <v>9</v>
      </c>
      <c r="YO31">
        <v>9</v>
      </c>
      <c r="YP31">
        <v>9</v>
      </c>
      <c r="YQ31">
        <v>9</v>
      </c>
      <c r="YR31">
        <v>9</v>
      </c>
      <c r="YS31">
        <v>9</v>
      </c>
      <c r="YT31">
        <v>9</v>
      </c>
      <c r="YU31">
        <v>9</v>
      </c>
      <c r="YV31">
        <v>9</v>
      </c>
      <c r="YW31">
        <v>9</v>
      </c>
      <c r="YX31">
        <v>9</v>
      </c>
      <c r="YY31">
        <v>9</v>
      </c>
      <c r="YZ31">
        <v>9</v>
      </c>
      <c r="ZA31">
        <v>9</v>
      </c>
      <c r="ZB31">
        <v>0</v>
      </c>
      <c r="ZC31">
        <v>0</v>
      </c>
      <c r="ZD31">
        <v>0</v>
      </c>
      <c r="ZE31">
        <v>0</v>
      </c>
      <c r="ZF31">
        <v>0</v>
      </c>
      <c r="ZG31">
        <v>0</v>
      </c>
      <c r="ZH31">
        <v>0</v>
      </c>
      <c r="ZI31">
        <v>0</v>
      </c>
      <c r="ZJ31">
        <v>0</v>
      </c>
      <c r="ZK31">
        <v>0</v>
      </c>
      <c r="ZL31">
        <v>0</v>
      </c>
      <c r="ZM31">
        <v>0</v>
      </c>
      <c r="ZN31">
        <v>0</v>
      </c>
      <c r="ZO31">
        <v>0</v>
      </c>
      <c r="ZP31">
        <v>0</v>
      </c>
      <c r="ZQ31">
        <v>0</v>
      </c>
      <c r="ZR31">
        <v>0</v>
      </c>
      <c r="ZS31">
        <v>9</v>
      </c>
      <c r="ZT31">
        <v>9</v>
      </c>
      <c r="ZU31">
        <v>9</v>
      </c>
      <c r="ZV31">
        <v>9</v>
      </c>
      <c r="ZW31">
        <v>9</v>
      </c>
      <c r="ZX31">
        <v>9</v>
      </c>
      <c r="ZY31">
        <v>9</v>
      </c>
      <c r="ZZ31">
        <v>0</v>
      </c>
      <c r="AAA31">
        <v>9</v>
      </c>
      <c r="AAB31">
        <v>9</v>
      </c>
      <c r="AAC31">
        <v>0</v>
      </c>
      <c r="AAD31">
        <v>0</v>
      </c>
      <c r="AAE31">
        <v>0</v>
      </c>
      <c r="AAF31">
        <v>9</v>
      </c>
      <c r="AAG31">
        <v>9</v>
      </c>
      <c r="AAH31">
        <v>9</v>
      </c>
      <c r="AAI31">
        <v>9</v>
      </c>
      <c r="AAJ31">
        <v>9</v>
      </c>
      <c r="AAK31">
        <v>9</v>
      </c>
      <c r="AAL31">
        <v>9</v>
      </c>
      <c r="AAM31">
        <v>0</v>
      </c>
      <c r="AAN31">
        <v>0</v>
      </c>
      <c r="AAO31">
        <v>0</v>
      </c>
      <c r="AAP31">
        <v>9</v>
      </c>
      <c r="AAQ31">
        <v>9</v>
      </c>
      <c r="AAR31">
        <v>9</v>
      </c>
      <c r="AAS31">
        <v>9</v>
      </c>
      <c r="AAT31">
        <v>9</v>
      </c>
      <c r="AAU31">
        <v>9</v>
      </c>
      <c r="AAV31">
        <v>9</v>
      </c>
      <c r="AAW31">
        <v>0</v>
      </c>
      <c r="AAX31">
        <v>0</v>
      </c>
      <c r="AAY31">
        <v>9</v>
      </c>
      <c r="AAZ31">
        <v>9</v>
      </c>
      <c r="ABA31">
        <v>9</v>
      </c>
      <c r="ABB31">
        <v>9</v>
      </c>
      <c r="ABC31">
        <v>9</v>
      </c>
      <c r="ABD31">
        <v>0</v>
      </c>
      <c r="ABE31">
        <v>0</v>
      </c>
      <c r="ABF31">
        <v>0</v>
      </c>
      <c r="ABG31">
        <v>0</v>
      </c>
      <c r="ABH31">
        <v>0</v>
      </c>
      <c r="ABI31">
        <v>0</v>
      </c>
      <c r="ABJ31">
        <v>9</v>
      </c>
      <c r="ABK31">
        <v>9</v>
      </c>
      <c r="ABL31">
        <v>9</v>
      </c>
      <c r="ABM31">
        <v>9</v>
      </c>
      <c r="ABN31">
        <v>9</v>
      </c>
      <c r="ABO31">
        <v>9</v>
      </c>
      <c r="ABP31">
        <v>9</v>
      </c>
      <c r="ABQ31">
        <v>0</v>
      </c>
      <c r="ABR31">
        <v>0</v>
      </c>
      <c r="ABS31">
        <v>0</v>
      </c>
      <c r="ABT31">
        <v>0</v>
      </c>
      <c r="ABU31">
        <v>0</v>
      </c>
      <c r="ABV31">
        <v>0</v>
      </c>
      <c r="ABW31">
        <v>0</v>
      </c>
      <c r="ABX31">
        <v>0</v>
      </c>
      <c r="ABY31">
        <v>0</v>
      </c>
      <c r="ABZ31">
        <v>9</v>
      </c>
      <c r="ACA31">
        <v>9</v>
      </c>
      <c r="ACB31">
        <v>9</v>
      </c>
      <c r="ACC31">
        <v>9</v>
      </c>
      <c r="ACD31">
        <v>9</v>
      </c>
      <c r="ACE31">
        <v>9</v>
      </c>
      <c r="ACF31">
        <v>9</v>
      </c>
      <c r="ACG31">
        <v>9</v>
      </c>
      <c r="ACH31">
        <v>9</v>
      </c>
      <c r="ACI31">
        <v>0</v>
      </c>
      <c r="ACJ31">
        <v>0</v>
      </c>
      <c r="ACK31">
        <v>9</v>
      </c>
      <c r="ACL31">
        <v>9</v>
      </c>
      <c r="ACM31">
        <v>9</v>
      </c>
      <c r="ACN31">
        <v>0</v>
      </c>
      <c r="ACO31">
        <v>0</v>
      </c>
      <c r="ACP31">
        <v>0</v>
      </c>
      <c r="ACQ31">
        <v>0</v>
      </c>
      <c r="ACR31">
        <v>0</v>
      </c>
      <c r="ACS31">
        <v>0</v>
      </c>
      <c r="ACT31">
        <v>0</v>
      </c>
      <c r="ACU31">
        <v>0</v>
      </c>
      <c r="ACV31">
        <v>0</v>
      </c>
      <c r="ACW31">
        <v>0</v>
      </c>
      <c r="ACX31">
        <v>0</v>
      </c>
      <c r="ACY31">
        <v>0</v>
      </c>
      <c r="ACZ31">
        <v>0</v>
      </c>
      <c r="ADA31">
        <v>0</v>
      </c>
      <c r="ADB31">
        <v>9</v>
      </c>
      <c r="ADC31">
        <v>0</v>
      </c>
      <c r="ADD31">
        <v>0</v>
      </c>
      <c r="ADE31">
        <v>9</v>
      </c>
      <c r="ADF31">
        <v>9</v>
      </c>
      <c r="ADG31">
        <v>9</v>
      </c>
      <c r="ADH31">
        <v>9</v>
      </c>
      <c r="ADI31">
        <v>9</v>
      </c>
      <c r="ADJ31">
        <v>0</v>
      </c>
      <c r="ADK31">
        <v>0</v>
      </c>
      <c r="ADL31">
        <v>0</v>
      </c>
      <c r="ADM31">
        <v>0</v>
      </c>
      <c r="ADN31">
        <v>0</v>
      </c>
      <c r="ADO31">
        <v>0</v>
      </c>
      <c r="ADP31">
        <v>0</v>
      </c>
      <c r="ADQ31">
        <v>0</v>
      </c>
      <c r="ADR31">
        <v>0</v>
      </c>
      <c r="ADS31">
        <v>0</v>
      </c>
      <c r="ADT31">
        <v>0</v>
      </c>
      <c r="ADU31">
        <v>0</v>
      </c>
      <c r="ADV31">
        <v>0</v>
      </c>
      <c r="ADW31">
        <v>0</v>
      </c>
      <c r="ADX31">
        <v>0</v>
      </c>
      <c r="ADY31">
        <v>0</v>
      </c>
      <c r="ADZ31">
        <v>0</v>
      </c>
      <c r="AEA31">
        <v>9</v>
      </c>
      <c r="AEB31">
        <v>0</v>
      </c>
      <c r="AEC31">
        <v>0</v>
      </c>
      <c r="AED31">
        <v>0</v>
      </c>
      <c r="AEE31">
        <v>9</v>
      </c>
      <c r="AEF31">
        <v>0</v>
      </c>
      <c r="AEG31">
        <v>0</v>
      </c>
      <c r="AEH31">
        <v>0</v>
      </c>
      <c r="AEI31">
        <v>0</v>
      </c>
      <c r="AEJ31">
        <v>0</v>
      </c>
      <c r="AEK31">
        <v>0</v>
      </c>
      <c r="AEL31">
        <v>0</v>
      </c>
      <c r="AEM31">
        <v>0</v>
      </c>
      <c r="AEN31">
        <v>0</v>
      </c>
      <c r="AEO31">
        <v>0</v>
      </c>
      <c r="AEP31">
        <v>0</v>
      </c>
      <c r="AEQ31">
        <v>0</v>
      </c>
      <c r="AER31">
        <v>0</v>
      </c>
      <c r="AES31">
        <v>0</v>
      </c>
      <c r="AET31">
        <v>0</v>
      </c>
      <c r="AEU31">
        <v>0</v>
      </c>
      <c r="AEV31">
        <v>0</v>
      </c>
      <c r="AEW31">
        <v>0</v>
      </c>
      <c r="AEX31">
        <v>0</v>
      </c>
      <c r="AEY31">
        <v>9</v>
      </c>
      <c r="AEZ31">
        <v>9</v>
      </c>
      <c r="AFA31">
        <v>0</v>
      </c>
      <c r="AFB31">
        <v>9</v>
      </c>
      <c r="AFC31">
        <v>0</v>
      </c>
      <c r="AFD31">
        <v>0</v>
      </c>
      <c r="AFE31">
        <v>0</v>
      </c>
      <c r="AFF31">
        <v>0</v>
      </c>
      <c r="AFG31">
        <v>0</v>
      </c>
      <c r="AFH31">
        <v>0</v>
      </c>
      <c r="AFI31">
        <v>0</v>
      </c>
      <c r="AFJ31">
        <v>0</v>
      </c>
      <c r="AFK31">
        <v>0</v>
      </c>
      <c r="AFL31">
        <v>0</v>
      </c>
      <c r="AFM31">
        <v>0</v>
      </c>
      <c r="AFN31">
        <v>0</v>
      </c>
      <c r="AFO31">
        <v>0</v>
      </c>
      <c r="AFP31">
        <v>0</v>
      </c>
      <c r="AFQ31">
        <v>0</v>
      </c>
      <c r="AFR31">
        <v>0</v>
      </c>
      <c r="AFS31">
        <v>9.0929192199000006</v>
      </c>
      <c r="AFT31">
        <v>9.0886781768000002</v>
      </c>
      <c r="AFU31">
        <v>9.0946822781000005</v>
      </c>
      <c r="AFV31">
        <v>9.0688227808999997</v>
      </c>
      <c r="AFW31">
        <v>9.0980079623000005</v>
      </c>
      <c r="AFX31">
        <v>9.1057843707000004</v>
      </c>
      <c r="AFY31">
        <v>9.0886781768000002</v>
      </c>
      <c r="AFZ31">
        <v>9.0618877133000009</v>
      </c>
      <c r="AGA31">
        <v>9.0914816017</v>
      </c>
      <c r="AGB31">
        <v>9.0981060689</v>
      </c>
      <c r="AGC31">
        <v>9.1132625692999998</v>
      </c>
      <c r="AGD31">
        <v>9.0975993285999994</v>
      </c>
      <c r="AGE31">
        <v>9.1155735778999993</v>
      </c>
      <c r="AGF31">
        <v>9.1080976358000001</v>
      </c>
      <c r="AGG31">
        <v>9.0894104938000009</v>
      </c>
      <c r="AGH31">
        <v>9.1024633437000002</v>
      </c>
      <c r="AGI31">
        <v>9.0678617806999995</v>
      </c>
      <c r="AGJ31">
        <v>9.0586928161000007</v>
      </c>
      <c r="AGK31">
        <v>9.1067326328</v>
      </c>
      <c r="AGL31">
        <v>9.0889724229999995</v>
      </c>
      <c r="AGM31">
        <v>9.0876795660000003</v>
      </c>
      <c r="AGN31">
        <v>9.1197102054000005</v>
      </c>
      <c r="AGO31">
        <v>9.0930195818000001</v>
      </c>
      <c r="AGP31">
        <v>9.1295756195000006</v>
      </c>
      <c r="AGQ31">
        <v>9.1001284220999992</v>
      </c>
      <c r="AGR31">
        <v>9.0861361030999994</v>
      </c>
      <c r="AGS31">
        <v>9.1079373722000003</v>
      </c>
      <c r="AGT31">
        <v>9.0901493715000008</v>
      </c>
      <c r="AGU31">
        <v>9.0983871173999997</v>
      </c>
      <c r="AGV31">
        <v>9.0904512650000004</v>
      </c>
      <c r="AGW31">
        <v>9.1018067857999991</v>
      </c>
      <c r="AGX31">
        <v>9.1497913256000007</v>
      </c>
      <c r="AGY31">
        <v>9.0301828387</v>
      </c>
      <c r="AGZ31">
        <v>9.0906060088</v>
      </c>
      <c r="AHA31">
        <v>9.1036120559999993</v>
      </c>
      <c r="AHB31">
        <v>9.0907151404000004</v>
      </c>
      <c r="AHC31">
        <v>9.0999854594999992</v>
      </c>
      <c r="AHD31">
        <v>9.0906145488999996</v>
      </c>
      <c r="AHE31">
        <v>9.1105801435</v>
      </c>
      <c r="AHF31">
        <v>9.1124547927999995</v>
      </c>
      <c r="AHG31">
        <v>9.1215175454999997</v>
      </c>
      <c r="AHH31">
        <v>9.0889906184000004</v>
      </c>
      <c r="AHI31">
        <v>0</v>
      </c>
      <c r="AHJ31">
        <v>13.679325836</v>
      </c>
      <c r="AHK31">
        <v>9.0708568710000002</v>
      </c>
      <c r="AHL31">
        <v>9.0571828987000007</v>
      </c>
      <c r="AHM31">
        <v>9.1122091562000005</v>
      </c>
      <c r="AHN31">
        <v>9.1164399253999999</v>
      </c>
      <c r="AHO31">
        <v>9.1063414247000001</v>
      </c>
      <c r="AHP31">
        <v>9.0508403453999993</v>
      </c>
      <c r="AHQ31">
        <v>9.0675741771999991</v>
      </c>
      <c r="AHR31">
        <v>9.0998049642000005</v>
      </c>
      <c r="AHS31">
        <v>9.0652443717000004</v>
      </c>
      <c r="AHT31">
        <v>9.0660101482000002</v>
      </c>
      <c r="AHU31">
        <v>9.0659819010000007</v>
      </c>
      <c r="AHV31">
        <v>9.111706989</v>
      </c>
      <c r="AHW31">
        <v>9.1009431748999994</v>
      </c>
      <c r="AHX31">
        <v>9.0526773760000001</v>
      </c>
      <c r="AHY31">
        <v>9.1064878190999998</v>
      </c>
      <c r="AHZ31">
        <v>9.0875269221000003</v>
      </c>
      <c r="AIA31">
        <v>9.0946840572000003</v>
      </c>
      <c r="AIB31">
        <v>9.0795182261999994</v>
      </c>
      <c r="AIC31">
        <v>9.0822665416999993</v>
      </c>
      <c r="AID31">
        <v>9.1001453829999992</v>
      </c>
      <c r="AIE31">
        <v>9.0777127711999999</v>
      </c>
      <c r="AIF31">
        <v>9.1125249649000004</v>
      </c>
      <c r="AIG31">
        <v>9.0918619765000006</v>
      </c>
      <c r="AIH31">
        <v>9.0836357708000008</v>
      </c>
      <c r="AII31">
        <v>9.1179741343000007</v>
      </c>
      <c r="AIJ31">
        <v>9.1020135697000004</v>
      </c>
      <c r="AIK31">
        <v>9.0883755272000002</v>
      </c>
      <c r="AIL31">
        <v>9.1046615496999994</v>
      </c>
      <c r="AIM31">
        <v>9.0523934160999993</v>
      </c>
      <c r="AIN31">
        <v>9.0783352751000006</v>
      </c>
      <c r="AIO31">
        <v>9.1385263596000001</v>
      </c>
      <c r="AIP31">
        <v>9.0928941852000005</v>
      </c>
      <c r="AIQ31">
        <v>9.1107530488999995</v>
      </c>
      <c r="AIR31">
        <v>9.0925664405000006</v>
      </c>
      <c r="AIS31">
        <v>9.1202257068999995</v>
      </c>
      <c r="AIT31">
        <v>9.0929192199000006</v>
      </c>
      <c r="AIU31">
        <v>9.0929192199000006</v>
      </c>
      <c r="AIV31">
        <v>9.0929192199000006</v>
      </c>
      <c r="AIW31">
        <v>9.0929192199000006</v>
      </c>
      <c r="AIX31">
        <v>9.0929192199000006</v>
      </c>
      <c r="AIY31">
        <v>9.0929192199000006</v>
      </c>
      <c r="AIZ31">
        <v>9.0929192199000006</v>
      </c>
      <c r="AJA31">
        <v>9.0929192199000006</v>
      </c>
      <c r="AJB31">
        <v>9.0929192199000006</v>
      </c>
      <c r="AJC31">
        <v>9.0934918205000006</v>
      </c>
      <c r="AJD31">
        <v>9.0929192199000006</v>
      </c>
      <c r="AJE31">
        <v>9.0929192199000006</v>
      </c>
      <c r="AJF31">
        <v>9.0929192199000006</v>
      </c>
      <c r="AJG31">
        <v>9.0929192199000006</v>
      </c>
      <c r="AJH31">
        <v>9.0929192199000006</v>
      </c>
      <c r="AJI31">
        <v>9.0929192199000006</v>
      </c>
      <c r="AJJ31">
        <v>9.0929192199000006</v>
      </c>
      <c r="AJK31">
        <v>9.0929192199000006</v>
      </c>
      <c r="AJL31">
        <v>9.0929192199000006</v>
      </c>
      <c r="AJM31">
        <v>9.0929192199000006</v>
      </c>
      <c r="AJN31">
        <v>9.0929192199000006</v>
      </c>
      <c r="AJO31">
        <v>9.0929192199000006</v>
      </c>
      <c r="AJP31">
        <v>9.0929192199000006</v>
      </c>
      <c r="AJQ31">
        <v>9.0929192199000006</v>
      </c>
      <c r="AJR31">
        <v>9.0929192199000006</v>
      </c>
      <c r="AJS31">
        <v>9.0929192199000006</v>
      </c>
      <c r="AJT31">
        <v>9.0929192199000006</v>
      </c>
      <c r="AJU31">
        <v>9.0929192199000006</v>
      </c>
      <c r="AJV31">
        <v>9.0929192199000006</v>
      </c>
      <c r="AJW31">
        <v>9.0929192199000006</v>
      </c>
      <c r="AJX31">
        <v>9.0929192199000006</v>
      </c>
      <c r="AJY31">
        <v>9.0929192199000006</v>
      </c>
      <c r="AJZ31">
        <v>9.0929192199000006</v>
      </c>
      <c r="AKA31">
        <v>9.0929192199000006</v>
      </c>
      <c r="AKB31">
        <v>9.0929192199000006</v>
      </c>
      <c r="AKC31">
        <v>9.0929192199000006</v>
      </c>
      <c r="AKD31">
        <v>9.0929192199000006</v>
      </c>
      <c r="AKE31">
        <v>9.1275874304000002</v>
      </c>
      <c r="AKF31">
        <v>9.0913912386</v>
      </c>
      <c r="AKG31">
        <v>9.0929192199000006</v>
      </c>
      <c r="AKH31">
        <v>9.0893795231999999</v>
      </c>
      <c r="AKI31">
        <v>9.0844531809000006</v>
      </c>
      <c r="AKJ31">
        <v>9.0929192199000006</v>
      </c>
      <c r="AKK31">
        <v>9.1249844114999998</v>
      </c>
      <c r="AKL31">
        <v>9.0929192199000006</v>
      </c>
      <c r="AKM31">
        <v>9.0828988475999992</v>
      </c>
      <c r="AKN31">
        <v>9.0753122000000008</v>
      </c>
      <c r="AKO31">
        <v>9.1064145867999997</v>
      </c>
      <c r="AKP31">
        <v>9.1187076507999993</v>
      </c>
      <c r="AKQ31">
        <v>9.0844531809000006</v>
      </c>
      <c r="AKR31">
        <v>9.0929192199000006</v>
      </c>
      <c r="AKS31">
        <v>9.1222708345000001</v>
      </c>
      <c r="AKT31">
        <v>9.0818549384999994</v>
      </c>
      <c r="AKU31">
        <v>9.0668808799999994</v>
      </c>
      <c r="AKV31">
        <v>9.1089371874000005</v>
      </c>
      <c r="AKW31">
        <v>9.0641171745999998</v>
      </c>
      <c r="AKX31">
        <v>9.0812122296000002</v>
      </c>
      <c r="AKY31">
        <v>9.1369554113000007</v>
      </c>
      <c r="AKZ31">
        <v>9.0913912386</v>
      </c>
      <c r="ALA31">
        <v>9.0844531809000006</v>
      </c>
      <c r="ALB31">
        <v>9.0890016441999997</v>
      </c>
      <c r="ALC31">
        <v>9.0491745847999994</v>
      </c>
      <c r="ALD31">
        <v>9.0929192199000006</v>
      </c>
      <c r="ALE31">
        <v>9.0499483112999997</v>
      </c>
      <c r="ALF31">
        <v>9.0877035843999998</v>
      </c>
      <c r="ALG31">
        <v>9.0929192199000006</v>
      </c>
      <c r="ALH31">
        <v>9.0929192199000006</v>
      </c>
      <c r="ALI31">
        <v>9.0916118353000002</v>
      </c>
      <c r="ALJ31">
        <v>9.0929192199000006</v>
      </c>
      <c r="ALK31">
        <v>9.0929192199000006</v>
      </c>
      <c r="ALL31">
        <v>9.0935734857000003</v>
      </c>
      <c r="ALM31">
        <v>9.0948831659000007</v>
      </c>
      <c r="ALN31">
        <v>9.0929192199000006</v>
      </c>
      <c r="ALO31">
        <v>9.0909587156999994</v>
      </c>
      <c r="ALP31">
        <v>9.0889110710000001</v>
      </c>
      <c r="ALQ31">
        <v>9.0929192199000006</v>
      </c>
      <c r="ALR31">
        <v>9.0929192199000006</v>
      </c>
      <c r="ALS31">
        <v>9.0929192199000006</v>
      </c>
      <c r="ALT31">
        <v>9.0929192199000006</v>
      </c>
      <c r="ALU31">
        <v>9.0850977631000003</v>
      </c>
      <c r="ALV31">
        <v>9.0929192199000006</v>
      </c>
      <c r="ALW31">
        <v>9.0929192199000006</v>
      </c>
      <c r="ALX31">
        <v>9.0929192199000006</v>
      </c>
      <c r="ALY31">
        <v>9.0842043563000008</v>
      </c>
      <c r="ALZ31">
        <v>9.0965100648000004</v>
      </c>
      <c r="AMA31">
        <v>9.0899829417000007</v>
      </c>
      <c r="AMB31">
        <v>9.0829208701000006</v>
      </c>
      <c r="AMC31">
        <v>9.0929192199000006</v>
      </c>
      <c r="AMD31">
        <v>9.0894112389000004</v>
      </c>
      <c r="AME31">
        <v>9.0948831659000007</v>
      </c>
      <c r="AMF31">
        <v>9.0917748974000006</v>
      </c>
      <c r="AMG31">
        <v>9.0929192199000006</v>
      </c>
      <c r="AMH31">
        <v>9.1010234210000007</v>
      </c>
      <c r="AMI31">
        <v>9.1022050001999997</v>
      </c>
      <c r="AMJ31">
        <v>9.0929192199000006</v>
      </c>
      <c r="AMK31">
        <v>9.0855123918</v>
      </c>
      <c r="AML31">
        <v>9.1022640173999996</v>
      </c>
      <c r="AMM31">
        <v>9.0408534636999995</v>
      </c>
      <c r="AMN31">
        <v>9.0929192199000006</v>
      </c>
      <c r="AMO31">
        <v>9.0957851563999998</v>
      </c>
      <c r="AMP31">
        <v>9.0795032432999996</v>
      </c>
      <c r="AMQ31">
        <v>9.0917748974000006</v>
      </c>
      <c r="AMR31">
        <v>9.0783787211</v>
      </c>
      <c r="AMS31">
        <v>9.0872092886000004</v>
      </c>
      <c r="AMT31">
        <v>9.0777983597999992</v>
      </c>
      <c r="AMU31">
        <v>9.0772306459000003</v>
      </c>
      <c r="AMV31">
        <v>9.0906317447999996</v>
      </c>
      <c r="AMW31">
        <v>9.0912031750000004</v>
      </c>
      <c r="AMX31">
        <v>9.0854174959999998</v>
      </c>
      <c r="AMY31">
        <v>9.0964272008999991</v>
      </c>
      <c r="AMZ31">
        <v>9.0791879504999997</v>
      </c>
      <c r="ANA31">
        <v>9.0857657489000001</v>
      </c>
      <c r="ANB31">
        <v>9.0801649317000006</v>
      </c>
      <c r="ANC31">
        <v>9.0830094302000006</v>
      </c>
      <c r="AND31">
        <v>9.0911205737999996</v>
      </c>
      <c r="ANE31">
        <v>9.0929192199000006</v>
      </c>
      <c r="ANF31">
        <v>9.0929192199000006</v>
      </c>
      <c r="ANG31">
        <v>9.0929192199000006</v>
      </c>
      <c r="ANH31">
        <v>9.0929192199000006</v>
      </c>
      <c r="ANI31">
        <v>2715</v>
      </c>
      <c r="ANJ31">
        <v>2487</v>
      </c>
      <c r="ANK31">
        <v>1</v>
      </c>
      <c r="ANL31">
        <v>292720631</v>
      </c>
      <c r="ANM31">
        <v>3481495</v>
      </c>
      <c r="ANN31">
        <v>32186563</v>
      </c>
      <c r="ANO31">
        <v>109820553</v>
      </c>
      <c r="ANP31">
        <v>2193259</v>
      </c>
      <c r="ANQ31">
        <v>1784391</v>
      </c>
      <c r="ANR31">
        <v>182900078</v>
      </c>
      <c r="ANS31">
        <v>1288236</v>
      </c>
      <c r="ANT31">
        <v>0</v>
      </c>
      <c r="ANU31">
        <v>0</v>
      </c>
      <c r="ANV31">
        <v>0</v>
      </c>
      <c r="ANW31">
        <v>2</v>
      </c>
      <c r="AOH31">
        <v>0</v>
      </c>
      <c r="AOI31">
        <v>0</v>
      </c>
      <c r="AOJ31">
        <v>0</v>
      </c>
      <c r="AOK31">
        <v>0</v>
      </c>
      <c r="AOL31">
        <v>0</v>
      </c>
      <c r="AOM31">
        <v>0</v>
      </c>
      <c r="AON31">
        <v>0</v>
      </c>
      <c r="AOO31">
        <v>0</v>
      </c>
      <c r="AOP31">
        <v>9</v>
      </c>
      <c r="AOQ31">
        <v>9</v>
      </c>
      <c r="AOR31">
        <v>176487936</v>
      </c>
      <c r="AOS31">
        <v>45583151</v>
      </c>
      <c r="AOT31">
        <v>6164373</v>
      </c>
      <c r="AOU31">
        <v>6412142</v>
      </c>
      <c r="AOV31">
        <v>17076191</v>
      </c>
      <c r="AOW31">
        <v>3057818</v>
      </c>
      <c r="AOX31">
        <v>7241380</v>
      </c>
      <c r="AOY31">
        <v>909977</v>
      </c>
      <c r="AOZ31">
        <v>7904552</v>
      </c>
      <c r="APA31">
        <v>21883111</v>
      </c>
      <c r="APB31">
        <v>0</v>
      </c>
      <c r="APC31">
        <v>45583151</v>
      </c>
      <c r="APD31">
        <v>6164373</v>
      </c>
      <c r="APE31">
        <v>0</v>
      </c>
      <c r="APF31">
        <v>17076191</v>
      </c>
      <c r="APG31">
        <v>3057818</v>
      </c>
      <c r="APH31">
        <v>7241380</v>
      </c>
      <c r="API31">
        <v>909977</v>
      </c>
      <c r="APJ31">
        <v>7904552</v>
      </c>
      <c r="APK31">
        <v>21883111</v>
      </c>
      <c r="APL31">
        <v>176487936</v>
      </c>
      <c r="APM31">
        <v>0</v>
      </c>
      <c r="APN31">
        <v>6412142</v>
      </c>
      <c r="APO31">
        <v>0</v>
      </c>
      <c r="APP31">
        <v>0</v>
      </c>
      <c r="APQ31">
        <v>0</v>
      </c>
      <c r="APR31">
        <v>0</v>
      </c>
      <c r="APS31">
        <v>0</v>
      </c>
      <c r="APT31">
        <v>0</v>
      </c>
      <c r="APU31">
        <v>0</v>
      </c>
      <c r="AQA31">
        <v>2</v>
      </c>
    </row>
    <row r="32" spans="1:1119" x14ac:dyDescent="0.25">
      <c r="A32">
        <v>5554</v>
      </c>
      <c r="B32">
        <v>4</v>
      </c>
      <c r="C32">
        <v>9</v>
      </c>
      <c r="D32">
        <v>4</v>
      </c>
      <c r="E32">
        <v>1</v>
      </c>
      <c r="F32">
        <v>65000</v>
      </c>
      <c r="G32">
        <v>6</v>
      </c>
      <c r="H32">
        <v>2</v>
      </c>
      <c r="I32">
        <v>4</v>
      </c>
      <c r="J32">
        <v>2</v>
      </c>
      <c r="K32">
        <v>2</v>
      </c>
      <c r="L32">
        <v>2</v>
      </c>
      <c r="M32">
        <v>4</v>
      </c>
      <c r="N32">
        <v>2</v>
      </c>
      <c r="O32">
        <v>2</v>
      </c>
      <c r="P32">
        <v>2</v>
      </c>
      <c r="Q32">
        <v>0</v>
      </c>
      <c r="R32">
        <v>12</v>
      </c>
      <c r="S32">
        <v>1</v>
      </c>
      <c r="T32">
        <v>1</v>
      </c>
      <c r="U32">
        <v>1</v>
      </c>
      <c r="V32">
        <v>2</v>
      </c>
      <c r="X32">
        <v>1997</v>
      </c>
      <c r="Y32">
        <v>7</v>
      </c>
      <c r="AA32">
        <v>1</v>
      </c>
      <c r="AB32">
        <v>2</v>
      </c>
      <c r="AC32">
        <v>2</v>
      </c>
      <c r="AD32">
        <v>2</v>
      </c>
      <c r="AE32">
        <v>1</v>
      </c>
      <c r="AF32">
        <v>2</v>
      </c>
      <c r="AG32">
        <v>2</v>
      </c>
      <c r="AH32">
        <v>2</v>
      </c>
      <c r="AI32">
        <v>1</v>
      </c>
      <c r="AJ32">
        <v>2</v>
      </c>
      <c r="AK32">
        <v>2</v>
      </c>
      <c r="AL32">
        <v>2</v>
      </c>
      <c r="AM32">
        <v>2</v>
      </c>
      <c r="AN32">
        <v>2</v>
      </c>
      <c r="AO32">
        <v>2</v>
      </c>
      <c r="AP32">
        <v>2</v>
      </c>
      <c r="AQ32">
        <v>1</v>
      </c>
      <c r="AX32">
        <v>8</v>
      </c>
      <c r="BL32">
        <v>2</v>
      </c>
      <c r="BV32">
        <v>2</v>
      </c>
      <c r="BX32">
        <v>3</v>
      </c>
      <c r="BY32">
        <v>1</v>
      </c>
      <c r="BZ32">
        <v>2</v>
      </c>
      <c r="CA32">
        <v>2</v>
      </c>
      <c r="CB32">
        <v>2</v>
      </c>
      <c r="CE32">
        <v>2</v>
      </c>
      <c r="CF32">
        <v>2</v>
      </c>
      <c r="CG32">
        <v>12</v>
      </c>
      <c r="CJ32">
        <v>2</v>
      </c>
      <c r="CK32">
        <v>1</v>
      </c>
      <c r="CL32">
        <v>1</v>
      </c>
      <c r="CM32">
        <v>84</v>
      </c>
      <c r="CN32">
        <v>5</v>
      </c>
      <c r="CO32">
        <v>178</v>
      </c>
      <c r="CP32">
        <v>7</v>
      </c>
      <c r="CQ32">
        <v>1</v>
      </c>
      <c r="CR32">
        <v>1</v>
      </c>
      <c r="CS32">
        <v>1</v>
      </c>
      <c r="CT32">
        <v>1</v>
      </c>
      <c r="CU32">
        <v>2</v>
      </c>
      <c r="CV32">
        <v>2</v>
      </c>
      <c r="CW32">
        <v>2</v>
      </c>
      <c r="CX32">
        <v>2</v>
      </c>
      <c r="CZ32">
        <v>1</v>
      </c>
      <c r="DA32">
        <v>1</v>
      </c>
      <c r="DB32">
        <v>2</v>
      </c>
      <c r="DD32">
        <v>2</v>
      </c>
      <c r="DE32">
        <v>2</v>
      </c>
      <c r="DF32">
        <v>2</v>
      </c>
      <c r="DG32">
        <v>2</v>
      </c>
      <c r="DH32">
        <v>2</v>
      </c>
      <c r="DI32">
        <v>2</v>
      </c>
      <c r="DJ32">
        <v>2</v>
      </c>
      <c r="DK32">
        <v>2</v>
      </c>
      <c r="DL32">
        <v>2</v>
      </c>
      <c r="DM32">
        <v>1</v>
      </c>
      <c r="DV32">
        <v>1</v>
      </c>
      <c r="DW32">
        <v>2</v>
      </c>
      <c r="EF32">
        <v>100</v>
      </c>
      <c r="EH32">
        <v>2</v>
      </c>
      <c r="EI32">
        <v>1</v>
      </c>
      <c r="EJ32">
        <v>1</v>
      </c>
      <c r="EK32">
        <v>2</v>
      </c>
      <c r="EL32">
        <v>2</v>
      </c>
      <c r="EM32">
        <v>2</v>
      </c>
      <c r="EN32">
        <v>2</v>
      </c>
      <c r="EP32">
        <v>30</v>
      </c>
      <c r="EQ32">
        <v>70</v>
      </c>
      <c r="EV32">
        <v>3</v>
      </c>
      <c r="EX32">
        <v>1</v>
      </c>
      <c r="EY32">
        <v>1</v>
      </c>
      <c r="EZ32">
        <v>2</v>
      </c>
      <c r="FA32">
        <v>2</v>
      </c>
      <c r="FB32">
        <v>2</v>
      </c>
      <c r="FC32">
        <v>2</v>
      </c>
      <c r="FD32">
        <v>1</v>
      </c>
      <c r="FE32">
        <v>1</v>
      </c>
      <c r="FF32">
        <v>2</v>
      </c>
      <c r="FG32">
        <v>2</v>
      </c>
      <c r="FH32">
        <v>2</v>
      </c>
      <c r="FI32">
        <v>2</v>
      </c>
      <c r="FJ32">
        <v>2</v>
      </c>
      <c r="GL32">
        <v>2</v>
      </c>
      <c r="GM32">
        <v>1</v>
      </c>
      <c r="GN32">
        <v>2</v>
      </c>
      <c r="GO32">
        <v>2</v>
      </c>
      <c r="GP32">
        <v>2</v>
      </c>
      <c r="GQ32">
        <v>2</v>
      </c>
      <c r="GR32">
        <v>1</v>
      </c>
      <c r="GS32">
        <v>2</v>
      </c>
      <c r="GZ32">
        <v>100</v>
      </c>
      <c r="HA32">
        <v>2</v>
      </c>
      <c r="HB32">
        <v>1</v>
      </c>
      <c r="HC32">
        <v>1</v>
      </c>
      <c r="HD32">
        <v>2</v>
      </c>
      <c r="HE32">
        <v>2</v>
      </c>
      <c r="HF32">
        <v>2</v>
      </c>
      <c r="HG32">
        <v>2</v>
      </c>
      <c r="HH32">
        <v>2</v>
      </c>
      <c r="HJ32">
        <v>30</v>
      </c>
      <c r="HK32">
        <v>70</v>
      </c>
      <c r="HQ32">
        <v>3</v>
      </c>
      <c r="HS32">
        <v>1</v>
      </c>
      <c r="HT32">
        <v>1</v>
      </c>
      <c r="HU32">
        <v>2</v>
      </c>
      <c r="HV32">
        <v>2</v>
      </c>
      <c r="HX32">
        <v>2</v>
      </c>
      <c r="HY32">
        <v>1</v>
      </c>
      <c r="HZ32">
        <v>2</v>
      </c>
      <c r="IA32">
        <v>2</v>
      </c>
      <c r="IB32">
        <v>2</v>
      </c>
      <c r="IC32">
        <v>2</v>
      </c>
      <c r="ID32">
        <v>2</v>
      </c>
      <c r="IU32">
        <v>2</v>
      </c>
      <c r="IV32">
        <v>1</v>
      </c>
      <c r="IW32">
        <v>2</v>
      </c>
      <c r="IX32">
        <v>2</v>
      </c>
      <c r="IY32">
        <v>2</v>
      </c>
      <c r="IZ32">
        <v>2</v>
      </c>
      <c r="JA32">
        <v>2</v>
      </c>
      <c r="JB32">
        <v>1</v>
      </c>
      <c r="JC32">
        <v>2</v>
      </c>
      <c r="JD32">
        <v>1</v>
      </c>
      <c r="JE32">
        <v>2</v>
      </c>
      <c r="JF32">
        <v>1</v>
      </c>
      <c r="JG32">
        <v>1</v>
      </c>
      <c r="JH32">
        <v>1</v>
      </c>
      <c r="JI32">
        <v>2</v>
      </c>
      <c r="JJ32">
        <v>1</v>
      </c>
      <c r="JS32">
        <v>3</v>
      </c>
      <c r="JV32">
        <v>2</v>
      </c>
      <c r="JW32">
        <v>2</v>
      </c>
      <c r="KF32">
        <v>2</v>
      </c>
      <c r="KG32">
        <v>2</v>
      </c>
      <c r="KP32">
        <v>2</v>
      </c>
      <c r="LE32">
        <v>2</v>
      </c>
      <c r="LO32">
        <v>1</v>
      </c>
      <c r="LP32">
        <v>2</v>
      </c>
      <c r="LQ32">
        <v>2</v>
      </c>
      <c r="LR32">
        <v>2</v>
      </c>
      <c r="LT32">
        <v>1</v>
      </c>
      <c r="MA32">
        <v>2</v>
      </c>
      <c r="MB32">
        <v>2</v>
      </c>
      <c r="MJ32">
        <v>2</v>
      </c>
      <c r="MT32">
        <v>1</v>
      </c>
      <c r="MU32">
        <v>1</v>
      </c>
      <c r="MY32">
        <v>2</v>
      </c>
      <c r="MZ32">
        <v>1</v>
      </c>
      <c r="NA32">
        <v>1</v>
      </c>
      <c r="NB32">
        <v>1</v>
      </c>
      <c r="NC32">
        <v>2</v>
      </c>
      <c r="ND32">
        <v>2</v>
      </c>
      <c r="NE32">
        <v>2</v>
      </c>
      <c r="NF32">
        <v>1</v>
      </c>
      <c r="NG32">
        <v>1</v>
      </c>
      <c r="NH32">
        <v>2</v>
      </c>
      <c r="NI32">
        <v>5</v>
      </c>
      <c r="NJ32">
        <v>10</v>
      </c>
      <c r="NN32">
        <v>2</v>
      </c>
      <c r="NO32">
        <v>4</v>
      </c>
      <c r="NU32">
        <v>1</v>
      </c>
      <c r="NV32">
        <v>140</v>
      </c>
      <c r="NW32">
        <v>6</v>
      </c>
      <c r="NX32">
        <v>1</v>
      </c>
      <c r="NY32">
        <v>2</v>
      </c>
      <c r="NZ32">
        <v>1</v>
      </c>
      <c r="OA32">
        <v>180</v>
      </c>
      <c r="OB32">
        <v>6</v>
      </c>
      <c r="OC32">
        <v>29</v>
      </c>
      <c r="OD32">
        <v>4</v>
      </c>
      <c r="OE32">
        <v>1</v>
      </c>
      <c r="OF32">
        <v>13</v>
      </c>
      <c r="OG32">
        <v>3</v>
      </c>
      <c r="OH32">
        <v>1</v>
      </c>
      <c r="OI32">
        <v>1</v>
      </c>
      <c r="OJ32">
        <v>2</v>
      </c>
      <c r="OK32">
        <v>2</v>
      </c>
      <c r="OM32">
        <v>1</v>
      </c>
      <c r="ON32">
        <v>10</v>
      </c>
      <c r="OO32">
        <v>2</v>
      </c>
      <c r="OQ32">
        <v>1</v>
      </c>
      <c r="OR32">
        <v>1</v>
      </c>
      <c r="OS32">
        <v>2</v>
      </c>
      <c r="OT32">
        <v>100</v>
      </c>
      <c r="OU32">
        <v>4</v>
      </c>
      <c r="OW32">
        <v>20</v>
      </c>
      <c r="OX32">
        <v>1</v>
      </c>
      <c r="OY32">
        <v>1</v>
      </c>
      <c r="OZ32">
        <v>1</v>
      </c>
      <c r="PA32">
        <v>1</v>
      </c>
      <c r="PB32">
        <v>2</v>
      </c>
      <c r="PC32">
        <v>2</v>
      </c>
      <c r="PD32">
        <v>1</v>
      </c>
      <c r="PE32">
        <v>2</v>
      </c>
      <c r="PF32">
        <v>2</v>
      </c>
      <c r="PG32">
        <v>90</v>
      </c>
      <c r="PH32">
        <v>5</v>
      </c>
      <c r="PK32">
        <v>5</v>
      </c>
      <c r="PO32">
        <v>1</v>
      </c>
      <c r="PP32">
        <v>1</v>
      </c>
      <c r="PQ32">
        <v>2</v>
      </c>
      <c r="PR32">
        <v>2</v>
      </c>
      <c r="PS32">
        <v>2</v>
      </c>
      <c r="PT32">
        <v>2</v>
      </c>
      <c r="PU32">
        <v>2</v>
      </c>
      <c r="PV32">
        <v>4</v>
      </c>
      <c r="PW32">
        <v>1</v>
      </c>
      <c r="PX32">
        <v>3</v>
      </c>
      <c r="PY32">
        <v>2</v>
      </c>
      <c r="PZ32">
        <v>1</v>
      </c>
      <c r="QA32">
        <v>2</v>
      </c>
      <c r="QB32">
        <v>2</v>
      </c>
      <c r="QC32">
        <v>0</v>
      </c>
      <c r="QD32">
        <v>0</v>
      </c>
      <c r="QE32">
        <v>0</v>
      </c>
      <c r="QF32">
        <v>0</v>
      </c>
      <c r="QG32">
        <v>0</v>
      </c>
      <c r="QH32">
        <v>0</v>
      </c>
      <c r="QI32">
        <v>0</v>
      </c>
      <c r="QJ32">
        <v>0</v>
      </c>
      <c r="QK32">
        <v>0</v>
      </c>
      <c r="QL32">
        <v>0</v>
      </c>
      <c r="QM32">
        <v>0</v>
      </c>
      <c r="QN32">
        <v>0</v>
      </c>
      <c r="QO32">
        <v>0</v>
      </c>
      <c r="QP32">
        <v>0</v>
      </c>
      <c r="QQ32">
        <v>0</v>
      </c>
      <c r="QR32">
        <v>0</v>
      </c>
      <c r="QS32">
        <v>0</v>
      </c>
      <c r="QT32">
        <v>0</v>
      </c>
      <c r="QU32">
        <v>9</v>
      </c>
      <c r="QV32">
        <v>0</v>
      </c>
      <c r="QW32">
        <v>0</v>
      </c>
      <c r="QX32">
        <v>0</v>
      </c>
      <c r="QY32">
        <v>0</v>
      </c>
      <c r="QZ32">
        <v>0</v>
      </c>
      <c r="RA32">
        <v>0</v>
      </c>
      <c r="RB32">
        <v>0</v>
      </c>
      <c r="RC32">
        <v>0</v>
      </c>
      <c r="RD32">
        <v>0</v>
      </c>
      <c r="RE32">
        <v>0</v>
      </c>
      <c r="RF32">
        <v>0</v>
      </c>
      <c r="RG32">
        <v>0</v>
      </c>
      <c r="RH32">
        <v>0</v>
      </c>
      <c r="RI32">
        <v>0</v>
      </c>
      <c r="RJ32">
        <v>0</v>
      </c>
      <c r="RK32">
        <v>0</v>
      </c>
      <c r="RL32">
        <v>0</v>
      </c>
      <c r="RM32">
        <v>0</v>
      </c>
      <c r="RN32">
        <v>9</v>
      </c>
      <c r="RO32">
        <v>9</v>
      </c>
      <c r="RP32">
        <v>9</v>
      </c>
      <c r="RQ32">
        <v>9</v>
      </c>
      <c r="RR32">
        <v>9</v>
      </c>
      <c r="RS32">
        <v>9</v>
      </c>
      <c r="RT32">
        <v>9</v>
      </c>
      <c r="RU32">
        <v>9</v>
      </c>
      <c r="RV32">
        <v>9</v>
      </c>
      <c r="RW32">
        <v>9</v>
      </c>
      <c r="RX32">
        <v>9</v>
      </c>
      <c r="RY32">
        <v>0</v>
      </c>
      <c r="RZ32">
        <v>9</v>
      </c>
      <c r="SA32">
        <v>9</v>
      </c>
      <c r="SB32">
        <v>9</v>
      </c>
      <c r="SC32">
        <v>9</v>
      </c>
      <c r="SD32">
        <v>9</v>
      </c>
      <c r="SE32">
        <v>9</v>
      </c>
      <c r="SF32">
        <v>9</v>
      </c>
      <c r="SG32">
        <v>9</v>
      </c>
      <c r="SH32">
        <v>0</v>
      </c>
      <c r="SI32">
        <v>9</v>
      </c>
      <c r="SJ32">
        <v>0</v>
      </c>
      <c r="SK32">
        <v>0</v>
      </c>
      <c r="SL32">
        <v>0</v>
      </c>
      <c r="SM32">
        <v>0</v>
      </c>
      <c r="SN32">
        <v>0</v>
      </c>
      <c r="SO32">
        <v>9</v>
      </c>
      <c r="SP32">
        <v>9</v>
      </c>
      <c r="SQ32">
        <v>0</v>
      </c>
      <c r="SR32">
        <v>0</v>
      </c>
      <c r="SS32">
        <v>0</v>
      </c>
      <c r="ST32">
        <v>9</v>
      </c>
      <c r="SU32">
        <v>9</v>
      </c>
      <c r="SV32">
        <v>0</v>
      </c>
      <c r="SW32">
        <v>0</v>
      </c>
      <c r="SX32">
        <v>0</v>
      </c>
      <c r="SY32">
        <v>0</v>
      </c>
      <c r="SZ32">
        <v>0</v>
      </c>
      <c r="TA32">
        <v>0</v>
      </c>
      <c r="TB32">
        <v>0</v>
      </c>
      <c r="TC32">
        <v>0</v>
      </c>
      <c r="TD32">
        <v>0</v>
      </c>
      <c r="TE32">
        <v>0</v>
      </c>
      <c r="TF32">
        <v>0</v>
      </c>
      <c r="TG32">
        <v>0</v>
      </c>
      <c r="TH32">
        <v>0</v>
      </c>
      <c r="TI32">
        <v>0</v>
      </c>
      <c r="TJ32">
        <v>0</v>
      </c>
      <c r="TK32">
        <v>0</v>
      </c>
      <c r="TL32">
        <v>0</v>
      </c>
      <c r="TM32">
        <v>0</v>
      </c>
      <c r="TN32">
        <v>0</v>
      </c>
      <c r="TO32">
        <v>0</v>
      </c>
      <c r="TP32">
        <v>0</v>
      </c>
      <c r="TQ32">
        <v>0</v>
      </c>
      <c r="TR32">
        <v>0</v>
      </c>
      <c r="TS32">
        <v>0</v>
      </c>
      <c r="TT32">
        <v>0</v>
      </c>
      <c r="TU32">
        <v>0</v>
      </c>
      <c r="TV32">
        <v>0</v>
      </c>
      <c r="TW32">
        <v>0</v>
      </c>
      <c r="TX32">
        <v>9</v>
      </c>
      <c r="TY32">
        <v>9</v>
      </c>
      <c r="TZ32">
        <v>9</v>
      </c>
      <c r="UA32">
        <v>9</v>
      </c>
      <c r="UB32">
        <v>9</v>
      </c>
      <c r="UC32">
        <v>9</v>
      </c>
      <c r="UD32">
        <v>9</v>
      </c>
      <c r="UE32">
        <v>9</v>
      </c>
      <c r="UF32">
        <v>0</v>
      </c>
      <c r="UG32">
        <v>0</v>
      </c>
      <c r="UH32">
        <v>9</v>
      </c>
      <c r="UI32">
        <v>9</v>
      </c>
      <c r="UJ32">
        <v>9</v>
      </c>
      <c r="UK32">
        <v>9</v>
      </c>
      <c r="UL32">
        <v>9</v>
      </c>
      <c r="UM32">
        <v>9</v>
      </c>
      <c r="UN32">
        <v>9</v>
      </c>
      <c r="UO32">
        <v>9</v>
      </c>
      <c r="UP32">
        <v>0</v>
      </c>
      <c r="UQ32">
        <v>9</v>
      </c>
      <c r="UR32">
        <v>0</v>
      </c>
      <c r="US32">
        <v>0</v>
      </c>
      <c r="UT32">
        <v>0</v>
      </c>
      <c r="UU32">
        <v>0</v>
      </c>
      <c r="UV32">
        <v>0</v>
      </c>
      <c r="UW32">
        <v>0</v>
      </c>
      <c r="UX32">
        <v>0</v>
      </c>
      <c r="UY32">
        <v>9</v>
      </c>
      <c r="UZ32">
        <v>0</v>
      </c>
      <c r="VA32">
        <v>0</v>
      </c>
      <c r="VB32">
        <v>9</v>
      </c>
      <c r="VC32">
        <v>9</v>
      </c>
      <c r="VD32">
        <v>9</v>
      </c>
      <c r="VE32">
        <v>9</v>
      </c>
      <c r="VF32">
        <v>0</v>
      </c>
      <c r="VG32">
        <v>9</v>
      </c>
      <c r="VH32">
        <v>0</v>
      </c>
      <c r="VI32">
        <v>0</v>
      </c>
      <c r="VJ32">
        <v>0</v>
      </c>
      <c r="VK32">
        <v>0</v>
      </c>
      <c r="VL32">
        <v>0</v>
      </c>
      <c r="VM32">
        <v>0</v>
      </c>
      <c r="VN32">
        <v>0</v>
      </c>
      <c r="VO32">
        <v>0</v>
      </c>
      <c r="VP32">
        <v>0</v>
      </c>
      <c r="VQ32">
        <v>0</v>
      </c>
      <c r="VR32">
        <v>0</v>
      </c>
      <c r="VS32">
        <v>0</v>
      </c>
      <c r="VT32">
        <v>0</v>
      </c>
      <c r="VU32">
        <v>9</v>
      </c>
      <c r="VV32">
        <v>9</v>
      </c>
      <c r="VW32">
        <v>9</v>
      </c>
      <c r="VX32">
        <v>9</v>
      </c>
      <c r="VY32">
        <v>9</v>
      </c>
      <c r="VZ32">
        <v>9</v>
      </c>
      <c r="WA32">
        <v>9</v>
      </c>
      <c r="WB32">
        <v>9</v>
      </c>
      <c r="WC32">
        <v>9</v>
      </c>
      <c r="WD32">
        <v>9</v>
      </c>
      <c r="WE32">
        <v>9</v>
      </c>
      <c r="WF32">
        <v>9</v>
      </c>
      <c r="WG32">
        <v>9</v>
      </c>
      <c r="WH32">
        <v>9</v>
      </c>
      <c r="WI32">
        <v>9</v>
      </c>
      <c r="WJ32">
        <v>9</v>
      </c>
      <c r="WK32">
        <v>9</v>
      </c>
      <c r="WL32">
        <v>9</v>
      </c>
      <c r="WM32">
        <v>9</v>
      </c>
      <c r="WN32">
        <v>9</v>
      </c>
      <c r="WO32">
        <v>9</v>
      </c>
      <c r="WP32">
        <v>9</v>
      </c>
      <c r="WQ32">
        <v>9</v>
      </c>
      <c r="WR32">
        <v>9</v>
      </c>
      <c r="WS32">
        <v>0</v>
      </c>
      <c r="WT32">
        <v>0</v>
      </c>
      <c r="WU32">
        <v>0</v>
      </c>
      <c r="WV32">
        <v>0</v>
      </c>
      <c r="WW32">
        <v>0</v>
      </c>
      <c r="WX32">
        <v>0</v>
      </c>
      <c r="WY32">
        <v>0</v>
      </c>
      <c r="WZ32">
        <v>0</v>
      </c>
      <c r="XA32">
        <v>9</v>
      </c>
      <c r="XB32">
        <v>9</v>
      </c>
      <c r="XC32">
        <v>9</v>
      </c>
      <c r="XD32">
        <v>9</v>
      </c>
      <c r="XE32">
        <v>9</v>
      </c>
      <c r="XF32">
        <v>9</v>
      </c>
      <c r="XG32">
        <v>0</v>
      </c>
      <c r="XH32">
        <v>0</v>
      </c>
      <c r="XI32">
        <v>0</v>
      </c>
      <c r="XJ32">
        <v>0</v>
      </c>
      <c r="XK32">
        <v>0</v>
      </c>
      <c r="XL32">
        <v>0</v>
      </c>
      <c r="XM32">
        <v>0</v>
      </c>
      <c r="XN32">
        <v>0</v>
      </c>
      <c r="XO32">
        <v>0</v>
      </c>
      <c r="XP32">
        <v>9</v>
      </c>
      <c r="XQ32">
        <v>0</v>
      </c>
      <c r="XR32">
        <v>0</v>
      </c>
      <c r="XS32">
        <v>9</v>
      </c>
      <c r="XT32">
        <v>9</v>
      </c>
      <c r="XU32">
        <v>9</v>
      </c>
      <c r="XV32">
        <v>9</v>
      </c>
      <c r="XW32">
        <v>9</v>
      </c>
      <c r="XX32">
        <v>0</v>
      </c>
      <c r="XY32">
        <v>9</v>
      </c>
      <c r="XZ32">
        <v>0</v>
      </c>
      <c r="YA32">
        <v>0</v>
      </c>
      <c r="YB32">
        <v>0</v>
      </c>
      <c r="YC32">
        <v>0</v>
      </c>
      <c r="YD32">
        <v>9</v>
      </c>
      <c r="YE32">
        <v>0</v>
      </c>
      <c r="YF32">
        <v>0</v>
      </c>
      <c r="YG32">
        <v>0</v>
      </c>
      <c r="YH32">
        <v>0</v>
      </c>
      <c r="YI32">
        <v>0</v>
      </c>
      <c r="YJ32">
        <v>0</v>
      </c>
      <c r="YK32">
        <v>0</v>
      </c>
      <c r="YL32">
        <v>9</v>
      </c>
      <c r="YM32">
        <v>9</v>
      </c>
      <c r="YN32">
        <v>9</v>
      </c>
      <c r="YO32">
        <v>9</v>
      </c>
      <c r="YP32">
        <v>9</v>
      </c>
      <c r="YQ32">
        <v>9</v>
      </c>
      <c r="YR32">
        <v>9</v>
      </c>
      <c r="YS32">
        <v>9</v>
      </c>
      <c r="YT32">
        <v>9</v>
      </c>
      <c r="YU32">
        <v>9</v>
      </c>
      <c r="YV32">
        <v>9</v>
      </c>
      <c r="YW32">
        <v>9</v>
      </c>
      <c r="YX32">
        <v>9</v>
      </c>
      <c r="YY32">
        <v>9</v>
      </c>
      <c r="YZ32">
        <v>9</v>
      </c>
      <c r="ZA32">
        <v>9</v>
      </c>
      <c r="ZB32">
        <v>0</v>
      </c>
      <c r="ZC32">
        <v>0</v>
      </c>
      <c r="ZD32">
        <v>0</v>
      </c>
      <c r="ZE32">
        <v>0</v>
      </c>
      <c r="ZF32">
        <v>0</v>
      </c>
      <c r="ZG32">
        <v>0</v>
      </c>
      <c r="ZH32">
        <v>0</v>
      </c>
      <c r="ZI32">
        <v>0</v>
      </c>
      <c r="ZJ32">
        <v>0</v>
      </c>
      <c r="ZK32">
        <v>0</v>
      </c>
      <c r="ZL32">
        <v>0</v>
      </c>
      <c r="ZM32">
        <v>0</v>
      </c>
      <c r="ZN32">
        <v>0</v>
      </c>
      <c r="ZO32">
        <v>0</v>
      </c>
      <c r="ZP32">
        <v>0</v>
      </c>
      <c r="ZQ32">
        <v>0</v>
      </c>
      <c r="ZR32">
        <v>9</v>
      </c>
      <c r="ZS32">
        <v>9</v>
      </c>
      <c r="ZT32">
        <v>9</v>
      </c>
      <c r="ZU32">
        <v>9</v>
      </c>
      <c r="ZV32">
        <v>9</v>
      </c>
      <c r="ZW32">
        <v>9</v>
      </c>
      <c r="ZX32">
        <v>9</v>
      </c>
      <c r="ZY32">
        <v>9</v>
      </c>
      <c r="ZZ32">
        <v>0</v>
      </c>
      <c r="AAA32">
        <v>9</v>
      </c>
      <c r="AAB32">
        <v>9</v>
      </c>
      <c r="AAC32">
        <v>0</v>
      </c>
      <c r="AAD32">
        <v>0</v>
      </c>
      <c r="AAE32">
        <v>9</v>
      </c>
      <c r="AAF32">
        <v>9</v>
      </c>
      <c r="AAG32">
        <v>9</v>
      </c>
      <c r="AAH32">
        <v>9</v>
      </c>
      <c r="AAI32">
        <v>9</v>
      </c>
      <c r="AAJ32">
        <v>9</v>
      </c>
      <c r="AAK32">
        <v>9</v>
      </c>
      <c r="AAL32">
        <v>9</v>
      </c>
      <c r="AAM32">
        <v>0</v>
      </c>
      <c r="AAN32">
        <v>0</v>
      </c>
      <c r="AAO32">
        <v>9</v>
      </c>
      <c r="AAP32">
        <v>9</v>
      </c>
      <c r="AAQ32">
        <v>9</v>
      </c>
      <c r="AAR32">
        <v>9</v>
      </c>
      <c r="AAS32">
        <v>9</v>
      </c>
      <c r="AAT32">
        <v>9</v>
      </c>
      <c r="AAU32">
        <v>9</v>
      </c>
      <c r="AAV32">
        <v>9</v>
      </c>
      <c r="AAW32">
        <v>0</v>
      </c>
      <c r="AAX32">
        <v>9</v>
      </c>
      <c r="AAY32">
        <v>9</v>
      </c>
      <c r="AAZ32">
        <v>9</v>
      </c>
      <c r="ABA32">
        <v>9</v>
      </c>
      <c r="ABB32">
        <v>9</v>
      </c>
      <c r="ABC32">
        <v>9</v>
      </c>
      <c r="ABD32">
        <v>9</v>
      </c>
      <c r="ABE32">
        <v>9</v>
      </c>
      <c r="ABF32">
        <v>9</v>
      </c>
      <c r="ABG32">
        <v>9</v>
      </c>
      <c r="ABH32">
        <v>9</v>
      </c>
      <c r="ABI32">
        <v>9</v>
      </c>
      <c r="ABJ32">
        <v>9</v>
      </c>
      <c r="ABK32">
        <v>9</v>
      </c>
      <c r="ABL32">
        <v>9</v>
      </c>
      <c r="ABM32">
        <v>9</v>
      </c>
      <c r="ABN32">
        <v>9</v>
      </c>
      <c r="ABO32">
        <v>9</v>
      </c>
      <c r="ABP32">
        <v>9</v>
      </c>
      <c r="ABQ32">
        <v>0</v>
      </c>
      <c r="ABR32">
        <v>9</v>
      </c>
      <c r="ABS32">
        <v>9</v>
      </c>
      <c r="ABT32">
        <v>9</v>
      </c>
      <c r="ABU32">
        <v>9</v>
      </c>
      <c r="ABV32">
        <v>9</v>
      </c>
      <c r="ABW32">
        <v>9</v>
      </c>
      <c r="ABX32">
        <v>9</v>
      </c>
      <c r="ABY32">
        <v>0</v>
      </c>
      <c r="ABZ32">
        <v>9</v>
      </c>
      <c r="ACA32">
        <v>9</v>
      </c>
      <c r="ACB32">
        <v>9</v>
      </c>
      <c r="ACC32">
        <v>9</v>
      </c>
      <c r="ACD32">
        <v>9</v>
      </c>
      <c r="ACE32">
        <v>9</v>
      </c>
      <c r="ACF32">
        <v>9</v>
      </c>
      <c r="ACG32">
        <v>9</v>
      </c>
      <c r="ACH32">
        <v>9</v>
      </c>
      <c r="ACI32">
        <v>1</v>
      </c>
      <c r="ACJ32">
        <v>1</v>
      </c>
      <c r="ACK32">
        <v>9</v>
      </c>
      <c r="ACL32">
        <v>9</v>
      </c>
      <c r="ACM32">
        <v>9</v>
      </c>
      <c r="ACN32">
        <v>1</v>
      </c>
      <c r="ACO32">
        <v>0</v>
      </c>
      <c r="ACP32">
        <v>0</v>
      </c>
      <c r="ACQ32">
        <v>0</v>
      </c>
      <c r="ACR32">
        <v>0</v>
      </c>
      <c r="ACS32">
        <v>0</v>
      </c>
      <c r="ACT32">
        <v>0</v>
      </c>
      <c r="ACU32">
        <v>0</v>
      </c>
      <c r="ACV32">
        <v>0</v>
      </c>
      <c r="ACW32">
        <v>0</v>
      </c>
      <c r="ACX32">
        <v>0</v>
      </c>
      <c r="ACY32">
        <v>0</v>
      </c>
      <c r="ACZ32">
        <v>9</v>
      </c>
      <c r="ADA32">
        <v>9</v>
      </c>
      <c r="ADB32">
        <v>9</v>
      </c>
      <c r="ADC32">
        <v>0</v>
      </c>
      <c r="ADD32">
        <v>0</v>
      </c>
      <c r="ADE32">
        <v>9</v>
      </c>
      <c r="ADF32">
        <v>9</v>
      </c>
      <c r="ADG32">
        <v>9</v>
      </c>
      <c r="ADH32">
        <v>9</v>
      </c>
      <c r="ADI32">
        <v>9</v>
      </c>
      <c r="ADJ32">
        <v>0</v>
      </c>
      <c r="ADK32">
        <v>0</v>
      </c>
      <c r="ADL32">
        <v>0</v>
      </c>
      <c r="ADM32">
        <v>0</v>
      </c>
      <c r="ADN32">
        <v>0</v>
      </c>
      <c r="ADO32">
        <v>0</v>
      </c>
      <c r="ADP32">
        <v>0</v>
      </c>
      <c r="ADQ32">
        <v>0</v>
      </c>
      <c r="ADR32">
        <v>0</v>
      </c>
      <c r="ADS32">
        <v>0</v>
      </c>
      <c r="ADT32">
        <v>0</v>
      </c>
      <c r="ADU32">
        <v>0</v>
      </c>
      <c r="ADV32">
        <v>0</v>
      </c>
      <c r="ADW32">
        <v>0</v>
      </c>
      <c r="ADX32">
        <v>0</v>
      </c>
      <c r="ADY32">
        <v>0</v>
      </c>
      <c r="ADZ32">
        <v>0</v>
      </c>
      <c r="AEA32">
        <v>9</v>
      </c>
      <c r="AEB32">
        <v>0</v>
      </c>
      <c r="AEC32">
        <v>0</v>
      </c>
      <c r="AED32">
        <v>0</v>
      </c>
      <c r="AEE32">
        <v>9</v>
      </c>
      <c r="AEF32">
        <v>0</v>
      </c>
      <c r="AEG32">
        <v>0</v>
      </c>
      <c r="AEH32">
        <v>0</v>
      </c>
      <c r="AEI32">
        <v>0</v>
      </c>
      <c r="AEJ32">
        <v>0</v>
      </c>
      <c r="AEK32">
        <v>9</v>
      </c>
      <c r="AEL32">
        <v>0</v>
      </c>
      <c r="AEM32">
        <v>0</v>
      </c>
      <c r="AEN32">
        <v>0</v>
      </c>
      <c r="AEO32">
        <v>0</v>
      </c>
      <c r="AEP32">
        <v>0</v>
      </c>
      <c r="AEQ32">
        <v>0</v>
      </c>
      <c r="AER32">
        <v>0</v>
      </c>
      <c r="AES32">
        <v>0</v>
      </c>
      <c r="AET32">
        <v>0</v>
      </c>
      <c r="AEU32">
        <v>0</v>
      </c>
      <c r="AEV32">
        <v>0</v>
      </c>
      <c r="AEW32">
        <v>0</v>
      </c>
      <c r="AEX32">
        <v>9</v>
      </c>
      <c r="AEY32">
        <v>9</v>
      </c>
      <c r="AEZ32">
        <v>0</v>
      </c>
      <c r="AFA32">
        <v>9</v>
      </c>
      <c r="AFB32">
        <v>9</v>
      </c>
      <c r="AFC32">
        <v>9</v>
      </c>
      <c r="AFD32">
        <v>0</v>
      </c>
      <c r="AFE32">
        <v>0</v>
      </c>
      <c r="AFF32">
        <v>0</v>
      </c>
      <c r="AFG32">
        <v>0</v>
      </c>
      <c r="AFH32">
        <v>0</v>
      </c>
      <c r="AFI32">
        <v>0</v>
      </c>
      <c r="AFJ32">
        <v>0</v>
      </c>
      <c r="AFK32">
        <v>0</v>
      </c>
      <c r="AFL32">
        <v>0</v>
      </c>
      <c r="AFM32">
        <v>0</v>
      </c>
      <c r="AFN32">
        <v>0</v>
      </c>
      <c r="AFO32">
        <v>0</v>
      </c>
      <c r="AFP32">
        <v>0</v>
      </c>
      <c r="AFQ32">
        <v>0</v>
      </c>
      <c r="AFR32">
        <v>0</v>
      </c>
      <c r="AFS32">
        <v>20.781268368999999</v>
      </c>
      <c r="AFT32">
        <v>20.781268368999999</v>
      </c>
      <c r="AFU32">
        <v>20.781268368999999</v>
      </c>
      <c r="AFV32">
        <v>20.781268368999999</v>
      </c>
      <c r="AFW32">
        <v>20.781268368999999</v>
      </c>
      <c r="AFX32">
        <v>20.781268368999999</v>
      </c>
      <c r="AFY32">
        <v>20.781268368999999</v>
      </c>
      <c r="AFZ32">
        <v>20.781268368999999</v>
      </c>
      <c r="AGA32">
        <v>20.781268368999999</v>
      </c>
      <c r="AGB32">
        <v>20.781268368999999</v>
      </c>
      <c r="AGC32">
        <v>20.781268368999999</v>
      </c>
      <c r="AGD32">
        <v>20.781268368999999</v>
      </c>
      <c r="AGE32">
        <v>20.781268368999999</v>
      </c>
      <c r="AGF32">
        <v>20.781268368999999</v>
      </c>
      <c r="AGG32">
        <v>20.781268368999999</v>
      </c>
      <c r="AGH32">
        <v>20.781268368999999</v>
      </c>
      <c r="AGI32">
        <v>20.781268368999999</v>
      </c>
      <c r="AGJ32">
        <v>20.781268368999999</v>
      </c>
      <c r="AGK32">
        <v>20.781268368999999</v>
      </c>
      <c r="AGL32">
        <v>20.781268368999999</v>
      </c>
      <c r="AGM32">
        <v>20.781268368999999</v>
      </c>
      <c r="AGN32">
        <v>20.781268368999999</v>
      </c>
      <c r="AGO32">
        <v>20.781268368999999</v>
      </c>
      <c r="AGP32">
        <v>20.781268368999999</v>
      </c>
      <c r="AGQ32">
        <v>20.781268368999999</v>
      </c>
      <c r="AGR32">
        <v>20.781268368999999</v>
      </c>
      <c r="AGS32">
        <v>20.781268368999999</v>
      </c>
      <c r="AGT32">
        <v>20.781268368999999</v>
      </c>
      <c r="AGU32">
        <v>20.781268368999999</v>
      </c>
      <c r="AGV32">
        <v>20.781268368999999</v>
      </c>
      <c r="AGW32">
        <v>20.781268368999999</v>
      </c>
      <c r="AGX32">
        <v>20.781268368999999</v>
      </c>
      <c r="AGY32">
        <v>20.781268368999999</v>
      </c>
      <c r="AGZ32">
        <v>20.781268368999999</v>
      </c>
      <c r="AHA32">
        <v>20.781268368999999</v>
      </c>
      <c r="AHB32">
        <v>20.781268368999999</v>
      </c>
      <c r="AHC32">
        <v>20.781268368999999</v>
      </c>
      <c r="AHD32">
        <v>20.781268368999999</v>
      </c>
      <c r="AHE32">
        <v>20.781268368999999</v>
      </c>
      <c r="AHF32">
        <v>20.781268368999999</v>
      </c>
      <c r="AHG32">
        <v>20.781268368999999</v>
      </c>
      <c r="AHH32">
        <v>20.781268368999999</v>
      </c>
      <c r="AHI32">
        <v>20.781268368999999</v>
      </c>
      <c r="AHJ32">
        <v>20.781268368999999</v>
      </c>
      <c r="AHK32">
        <v>20.781268368999999</v>
      </c>
      <c r="AHL32">
        <v>20.781268368999999</v>
      </c>
      <c r="AHM32">
        <v>20.781268368999999</v>
      </c>
      <c r="AHN32">
        <v>20.781268368999999</v>
      </c>
      <c r="AHO32">
        <v>20.781268368999999</v>
      </c>
      <c r="AHP32">
        <v>20.781268368999999</v>
      </c>
      <c r="AHQ32">
        <v>20.781268368999999</v>
      </c>
      <c r="AHR32">
        <v>20.781268368999999</v>
      </c>
      <c r="AHS32">
        <v>20.781268368999999</v>
      </c>
      <c r="AHT32">
        <v>20.781268368999999</v>
      </c>
      <c r="AHU32">
        <v>20.781268368999999</v>
      </c>
      <c r="AHV32">
        <v>20.781268368999999</v>
      </c>
      <c r="AHW32">
        <v>20.781268368999999</v>
      </c>
      <c r="AHX32">
        <v>20.781268368999999</v>
      </c>
      <c r="AHY32">
        <v>20.781268368999999</v>
      </c>
      <c r="AHZ32">
        <v>20.781268368999999</v>
      </c>
      <c r="AIA32">
        <v>20.781268368999999</v>
      </c>
      <c r="AIB32">
        <v>20.781268368999999</v>
      </c>
      <c r="AIC32">
        <v>20.781268368999999</v>
      </c>
      <c r="AID32">
        <v>20.781268368999999</v>
      </c>
      <c r="AIE32">
        <v>20.781268368999999</v>
      </c>
      <c r="AIF32">
        <v>20.781268368999999</v>
      </c>
      <c r="AIG32">
        <v>20.781268368999999</v>
      </c>
      <c r="AIH32">
        <v>20.781268368999999</v>
      </c>
      <c r="AII32">
        <v>20.806662676999998</v>
      </c>
      <c r="AIJ32">
        <v>21.047390995000001</v>
      </c>
      <c r="AIK32">
        <v>20.945710117000001</v>
      </c>
      <c r="AIL32">
        <v>20.810160692</v>
      </c>
      <c r="AIM32">
        <v>20.764456250999999</v>
      </c>
      <c r="AIN32">
        <v>21.297126632000001</v>
      </c>
      <c r="AIO32">
        <v>20.561135231000002</v>
      </c>
      <c r="AIP32">
        <v>20.873980121999999</v>
      </c>
      <c r="AIQ32">
        <v>20.685907621999998</v>
      </c>
      <c r="AIR32">
        <v>20.615711961999999</v>
      </c>
      <c r="AIS32">
        <v>20.809365283000002</v>
      </c>
      <c r="AIT32">
        <v>20.800067220999999</v>
      </c>
      <c r="AIU32">
        <v>20.715553344</v>
      </c>
      <c r="AIV32">
        <v>20.781268368999999</v>
      </c>
      <c r="AIW32">
        <v>20.781268368999999</v>
      </c>
      <c r="AIX32">
        <v>20.781268368999999</v>
      </c>
      <c r="AIY32">
        <v>20.781268368999999</v>
      </c>
      <c r="AIZ32">
        <v>20.781268368999999</v>
      </c>
      <c r="AJA32">
        <v>20.781268368999999</v>
      </c>
      <c r="AJB32">
        <v>20.697241989999998</v>
      </c>
      <c r="AJC32">
        <v>20.777148789999998</v>
      </c>
      <c r="AJD32">
        <v>20.781268368999999</v>
      </c>
      <c r="AJE32">
        <v>20.781268368999999</v>
      </c>
      <c r="AJF32">
        <v>20.889067214000001</v>
      </c>
      <c r="AJG32">
        <v>20.949443677000001</v>
      </c>
      <c r="AJH32">
        <v>41.689163807</v>
      </c>
      <c r="AJI32">
        <v>20.781268368999999</v>
      </c>
      <c r="AJJ32">
        <v>20.781268368999999</v>
      </c>
      <c r="AJK32">
        <v>20.781268368999999</v>
      </c>
      <c r="AJL32">
        <v>20.781268368999999</v>
      </c>
      <c r="AJM32">
        <v>20.781268368999999</v>
      </c>
      <c r="AJN32">
        <v>20.781268368999999</v>
      </c>
      <c r="AJO32">
        <v>20.781268368999999</v>
      </c>
      <c r="AJP32">
        <v>20.754542123</v>
      </c>
      <c r="AJQ32">
        <v>20.781268368999999</v>
      </c>
      <c r="AJR32">
        <v>20.781268368999999</v>
      </c>
      <c r="AJS32">
        <v>20.781268368999999</v>
      </c>
      <c r="AJT32">
        <v>20.971822291999999</v>
      </c>
      <c r="AJU32">
        <v>20.781268368999999</v>
      </c>
      <c r="AJV32">
        <v>20.781268368999999</v>
      </c>
      <c r="AJW32">
        <v>21.102223083999998</v>
      </c>
      <c r="AJX32">
        <v>20.781268368999999</v>
      </c>
      <c r="AJY32">
        <v>20.781268368999999</v>
      </c>
      <c r="AJZ32">
        <v>20.840217401</v>
      </c>
      <c r="AKA32">
        <v>20.781268368999999</v>
      </c>
      <c r="AKB32">
        <v>20.781268368999999</v>
      </c>
      <c r="AKC32">
        <v>20.781268368999999</v>
      </c>
      <c r="AKD32">
        <v>20.781268368999999</v>
      </c>
      <c r="AKE32">
        <v>20.781268368999999</v>
      </c>
      <c r="AKF32">
        <v>20.781268368999999</v>
      </c>
      <c r="AKG32">
        <v>20.781268368999999</v>
      </c>
      <c r="AKH32">
        <v>20.781268368999999</v>
      </c>
      <c r="AKI32">
        <v>20.781268368999999</v>
      </c>
      <c r="AKJ32">
        <v>20.781268368999999</v>
      </c>
      <c r="AKK32">
        <v>20.781268368999999</v>
      </c>
      <c r="AKL32">
        <v>20.781268368999999</v>
      </c>
      <c r="AKM32">
        <v>20.781268368999999</v>
      </c>
      <c r="AKN32">
        <v>20.781268368999999</v>
      </c>
      <c r="AKO32">
        <v>20.781268368999999</v>
      </c>
      <c r="AKP32">
        <v>20.781268368999999</v>
      </c>
      <c r="AKQ32">
        <v>20.781268368999999</v>
      </c>
      <c r="AKR32">
        <v>20.781268368999999</v>
      </c>
      <c r="AKS32">
        <v>20.781268368999999</v>
      </c>
      <c r="AKT32">
        <v>20.781268368999999</v>
      </c>
      <c r="AKU32">
        <v>20.781268368999999</v>
      </c>
      <c r="AKV32">
        <v>20.781268368999999</v>
      </c>
      <c r="AKW32">
        <v>20.781268368999999</v>
      </c>
      <c r="AKX32">
        <v>20.781268368999999</v>
      </c>
      <c r="AKY32">
        <v>20.781268368999999</v>
      </c>
      <c r="AKZ32">
        <v>20.781268368999999</v>
      </c>
      <c r="ALA32">
        <v>20.781268368999999</v>
      </c>
      <c r="ALB32">
        <v>20.781268368999999</v>
      </c>
      <c r="ALC32">
        <v>20.781268368999999</v>
      </c>
      <c r="ALD32">
        <v>20.781268368999999</v>
      </c>
      <c r="ALE32">
        <v>20.781268368999999</v>
      </c>
      <c r="ALF32">
        <v>20.781268368999999</v>
      </c>
      <c r="ALG32">
        <v>20.781268368999999</v>
      </c>
      <c r="ALH32">
        <v>20.781268368999999</v>
      </c>
      <c r="ALI32">
        <v>20.781268368999999</v>
      </c>
      <c r="ALJ32">
        <v>20.781268368999999</v>
      </c>
      <c r="ALK32">
        <v>20.781268368999999</v>
      </c>
      <c r="ALL32">
        <v>20.781268368999999</v>
      </c>
      <c r="ALM32">
        <v>20.781268368999999</v>
      </c>
      <c r="ALN32">
        <v>20.781268368999999</v>
      </c>
      <c r="ALO32">
        <v>20.781268368999999</v>
      </c>
      <c r="ALP32">
        <v>20.781268368999999</v>
      </c>
      <c r="ALQ32">
        <v>20.781268368999999</v>
      </c>
      <c r="ALR32">
        <v>20.781268368999999</v>
      </c>
      <c r="ALS32">
        <v>20.781268368999999</v>
      </c>
      <c r="ALT32">
        <v>20.781268368999999</v>
      </c>
      <c r="ALU32">
        <v>20.781268368999999</v>
      </c>
      <c r="ALV32">
        <v>20.781268368999999</v>
      </c>
      <c r="ALW32">
        <v>20.781268368999999</v>
      </c>
      <c r="ALX32">
        <v>20.781268368999999</v>
      </c>
      <c r="ALY32">
        <v>20.781268368999999</v>
      </c>
      <c r="ALZ32">
        <v>20.781268368999999</v>
      </c>
      <c r="AMA32">
        <v>20.781268368999999</v>
      </c>
      <c r="AMB32">
        <v>20.781268368999999</v>
      </c>
      <c r="AMC32">
        <v>20.781268368999999</v>
      </c>
      <c r="AMD32">
        <v>20.781268368999999</v>
      </c>
      <c r="AME32">
        <v>20.781268368999999</v>
      </c>
      <c r="AMF32">
        <v>20.781268368999999</v>
      </c>
      <c r="AMG32">
        <v>20.781268368999999</v>
      </c>
      <c r="AMH32">
        <v>20.781268368999999</v>
      </c>
      <c r="AMI32">
        <v>20.781268368999999</v>
      </c>
      <c r="AMJ32">
        <v>20.781268368999999</v>
      </c>
      <c r="AMK32">
        <v>20.781268368999999</v>
      </c>
      <c r="AML32">
        <v>20.781268368999999</v>
      </c>
      <c r="AMM32">
        <v>20.781268368999999</v>
      </c>
      <c r="AMN32">
        <v>20.781268368999999</v>
      </c>
      <c r="AMO32">
        <v>20.781268368999999</v>
      </c>
      <c r="AMP32">
        <v>20.781268368999999</v>
      </c>
      <c r="AMQ32">
        <v>20.781268368999999</v>
      </c>
      <c r="AMR32">
        <v>20.781268368999999</v>
      </c>
      <c r="AMS32">
        <v>20.781268368999999</v>
      </c>
      <c r="AMT32">
        <v>20.781268368999999</v>
      </c>
      <c r="AMU32">
        <v>20.781268368999999</v>
      </c>
      <c r="AMV32">
        <v>20.781268368999999</v>
      </c>
      <c r="AMW32">
        <v>20.781268368999999</v>
      </c>
      <c r="AMX32">
        <v>20.781268368999999</v>
      </c>
      <c r="AMY32">
        <v>20.781268368999999</v>
      </c>
      <c r="AMZ32">
        <v>20.781268368999999</v>
      </c>
      <c r="ANA32">
        <v>20.781268368999999</v>
      </c>
      <c r="ANB32">
        <v>20.781268368999999</v>
      </c>
      <c r="ANC32">
        <v>20.781268368999999</v>
      </c>
      <c r="AND32">
        <v>20.781268368999999</v>
      </c>
      <c r="ANE32">
        <v>20.781268368999999</v>
      </c>
      <c r="ANF32">
        <v>20.781268368999999</v>
      </c>
      <c r="ANG32">
        <v>20.781268368999999</v>
      </c>
      <c r="ANH32">
        <v>20.781268368999999</v>
      </c>
      <c r="ANI32">
        <v>1548</v>
      </c>
      <c r="ANJ32">
        <v>718</v>
      </c>
      <c r="ANK32">
        <v>1</v>
      </c>
      <c r="ANL32">
        <v>6343283</v>
      </c>
      <c r="ANM32">
        <v>217853</v>
      </c>
      <c r="ANN32">
        <v>1643325</v>
      </c>
      <c r="ANO32">
        <v>5607025</v>
      </c>
      <c r="ANP32">
        <v>212984</v>
      </c>
      <c r="ANQ32">
        <v>7183</v>
      </c>
      <c r="ANR32">
        <v>736258</v>
      </c>
      <c r="ANS32">
        <v>4869</v>
      </c>
      <c r="ANW32">
        <v>2</v>
      </c>
      <c r="AOH32">
        <v>0</v>
      </c>
      <c r="AOI32">
        <v>0</v>
      </c>
      <c r="AOJ32">
        <v>0</v>
      </c>
      <c r="AOK32">
        <v>0</v>
      </c>
      <c r="AOL32">
        <v>0</v>
      </c>
      <c r="AOM32">
        <v>0</v>
      </c>
      <c r="AON32">
        <v>9</v>
      </c>
      <c r="AOO32">
        <v>9</v>
      </c>
      <c r="AOP32">
        <v>9</v>
      </c>
      <c r="AOQ32">
        <v>9</v>
      </c>
      <c r="AOR32">
        <v>679898</v>
      </c>
      <c r="AOS32">
        <v>1831797</v>
      </c>
      <c r="AOT32">
        <v>196914</v>
      </c>
      <c r="AOU32">
        <v>77371</v>
      </c>
      <c r="AOV32">
        <v>946075</v>
      </c>
      <c r="AOW32">
        <v>0</v>
      </c>
      <c r="AOX32">
        <v>206695</v>
      </c>
      <c r="AOY32">
        <v>128148</v>
      </c>
      <c r="AOZ32">
        <v>1099391</v>
      </c>
      <c r="APA32">
        <v>1176994</v>
      </c>
      <c r="APB32">
        <v>21011</v>
      </c>
      <c r="APC32">
        <v>1831797</v>
      </c>
      <c r="APD32">
        <v>196914</v>
      </c>
      <c r="APE32">
        <v>0</v>
      </c>
      <c r="APF32">
        <v>946075</v>
      </c>
      <c r="APG32">
        <v>0</v>
      </c>
      <c r="APH32">
        <v>206695</v>
      </c>
      <c r="API32">
        <v>128148</v>
      </c>
      <c r="APJ32">
        <v>1099391</v>
      </c>
      <c r="APK32">
        <v>1176994</v>
      </c>
      <c r="APL32">
        <v>658887</v>
      </c>
      <c r="APM32">
        <v>0</v>
      </c>
      <c r="APN32">
        <v>77371</v>
      </c>
      <c r="APO32">
        <v>0</v>
      </c>
      <c r="APP32">
        <v>0</v>
      </c>
      <c r="AQA32">
        <v>3</v>
      </c>
    </row>
    <row r="33" spans="1:1119" x14ac:dyDescent="0.25">
      <c r="A33">
        <v>5759</v>
      </c>
      <c r="B33">
        <v>4</v>
      </c>
      <c r="C33">
        <v>8</v>
      </c>
      <c r="D33">
        <v>4</v>
      </c>
      <c r="E33">
        <v>1</v>
      </c>
      <c r="F33">
        <v>7200</v>
      </c>
      <c r="G33">
        <v>3</v>
      </c>
      <c r="H33">
        <v>5</v>
      </c>
      <c r="I33">
        <v>5</v>
      </c>
      <c r="J33">
        <v>1</v>
      </c>
      <c r="K33">
        <v>2</v>
      </c>
      <c r="L33">
        <v>2</v>
      </c>
      <c r="M33">
        <v>1</v>
      </c>
      <c r="N33">
        <v>1</v>
      </c>
      <c r="P33">
        <v>1</v>
      </c>
      <c r="R33">
        <v>10</v>
      </c>
      <c r="S33">
        <v>2</v>
      </c>
      <c r="X33">
        <v>1975</v>
      </c>
      <c r="Y33">
        <v>5</v>
      </c>
      <c r="AA33">
        <v>1</v>
      </c>
      <c r="AB33">
        <v>2</v>
      </c>
      <c r="AC33">
        <v>2</v>
      </c>
      <c r="AD33">
        <v>2</v>
      </c>
      <c r="AE33">
        <v>1</v>
      </c>
      <c r="AF33">
        <v>2</v>
      </c>
      <c r="AG33">
        <v>2</v>
      </c>
      <c r="AH33">
        <v>2</v>
      </c>
      <c r="AI33">
        <v>1</v>
      </c>
      <c r="AJ33">
        <v>1</v>
      </c>
      <c r="AK33">
        <v>1</v>
      </c>
      <c r="AL33">
        <v>1</v>
      </c>
      <c r="AM33">
        <v>1</v>
      </c>
      <c r="AN33">
        <v>1</v>
      </c>
      <c r="AO33">
        <v>2</v>
      </c>
      <c r="AP33">
        <v>2</v>
      </c>
      <c r="AQ33">
        <v>1</v>
      </c>
      <c r="AX33">
        <v>8</v>
      </c>
      <c r="BL33">
        <v>1</v>
      </c>
      <c r="BM33">
        <v>2</v>
      </c>
      <c r="BN33">
        <v>15</v>
      </c>
      <c r="BP33">
        <v>2</v>
      </c>
      <c r="BV33">
        <v>2</v>
      </c>
      <c r="BX33">
        <v>2</v>
      </c>
      <c r="BY33">
        <v>1</v>
      </c>
      <c r="BZ33">
        <v>2</v>
      </c>
      <c r="CA33">
        <v>2</v>
      </c>
      <c r="CB33">
        <v>1</v>
      </c>
      <c r="CC33">
        <v>1</v>
      </c>
      <c r="CG33">
        <v>12</v>
      </c>
      <c r="CJ33">
        <v>2</v>
      </c>
      <c r="CK33">
        <v>1</v>
      </c>
      <c r="CL33">
        <v>2</v>
      </c>
      <c r="CM33">
        <v>60</v>
      </c>
      <c r="CN33">
        <v>4</v>
      </c>
      <c r="CO33">
        <v>4</v>
      </c>
      <c r="CP33">
        <v>2</v>
      </c>
      <c r="CQ33">
        <v>1</v>
      </c>
      <c r="CR33">
        <v>2</v>
      </c>
      <c r="CS33">
        <v>1</v>
      </c>
      <c r="CT33">
        <v>1</v>
      </c>
      <c r="CU33">
        <v>2</v>
      </c>
      <c r="CV33">
        <v>2</v>
      </c>
      <c r="CW33">
        <v>1</v>
      </c>
      <c r="CX33">
        <v>1</v>
      </c>
      <c r="CZ33">
        <v>1</v>
      </c>
      <c r="DA33">
        <v>1</v>
      </c>
      <c r="DB33">
        <v>2</v>
      </c>
      <c r="DD33">
        <v>2</v>
      </c>
      <c r="DE33">
        <v>2</v>
      </c>
      <c r="DF33">
        <v>2</v>
      </c>
      <c r="DG33">
        <v>2</v>
      </c>
      <c r="DH33">
        <v>2</v>
      </c>
      <c r="DI33">
        <v>2</v>
      </c>
      <c r="DJ33">
        <v>2</v>
      </c>
      <c r="DK33">
        <v>2</v>
      </c>
      <c r="DL33">
        <v>2</v>
      </c>
      <c r="DM33">
        <v>1</v>
      </c>
      <c r="DV33">
        <v>2</v>
      </c>
      <c r="DW33">
        <v>2</v>
      </c>
      <c r="EF33">
        <v>100</v>
      </c>
      <c r="EH33">
        <v>2</v>
      </c>
      <c r="EI33">
        <v>1</v>
      </c>
      <c r="EJ33">
        <v>2</v>
      </c>
      <c r="EK33">
        <v>2</v>
      </c>
      <c r="EL33">
        <v>2</v>
      </c>
      <c r="EM33">
        <v>2</v>
      </c>
      <c r="EN33">
        <v>2</v>
      </c>
      <c r="EP33">
        <v>100</v>
      </c>
      <c r="EV33">
        <v>2</v>
      </c>
      <c r="EW33">
        <v>1</v>
      </c>
      <c r="EX33">
        <v>1</v>
      </c>
      <c r="EY33">
        <v>1</v>
      </c>
      <c r="EZ33">
        <v>2</v>
      </c>
      <c r="FA33">
        <v>2</v>
      </c>
      <c r="FB33">
        <v>2</v>
      </c>
      <c r="FC33">
        <v>2</v>
      </c>
      <c r="GL33">
        <v>1</v>
      </c>
      <c r="GM33">
        <v>2</v>
      </c>
      <c r="GN33">
        <v>2</v>
      </c>
      <c r="GO33">
        <v>2</v>
      </c>
      <c r="GP33">
        <v>2</v>
      </c>
      <c r="GQ33">
        <v>2</v>
      </c>
      <c r="GR33">
        <v>1</v>
      </c>
      <c r="GS33">
        <v>2</v>
      </c>
      <c r="GZ33">
        <v>100</v>
      </c>
      <c r="HA33">
        <v>2</v>
      </c>
      <c r="HB33">
        <v>1</v>
      </c>
      <c r="HC33">
        <v>2</v>
      </c>
      <c r="HD33">
        <v>2</v>
      </c>
      <c r="HE33">
        <v>2</v>
      </c>
      <c r="HF33">
        <v>2</v>
      </c>
      <c r="HG33">
        <v>2</v>
      </c>
      <c r="HH33">
        <v>2</v>
      </c>
      <c r="HJ33">
        <v>100</v>
      </c>
      <c r="HQ33">
        <v>2</v>
      </c>
      <c r="HR33">
        <v>1</v>
      </c>
      <c r="HS33">
        <v>1</v>
      </c>
      <c r="IU33">
        <v>1</v>
      </c>
      <c r="IV33">
        <v>2</v>
      </c>
      <c r="IW33">
        <v>2</v>
      </c>
      <c r="IX33">
        <v>2</v>
      </c>
      <c r="IY33">
        <v>2</v>
      </c>
      <c r="IZ33">
        <v>2</v>
      </c>
      <c r="JA33">
        <v>2</v>
      </c>
      <c r="JB33">
        <v>2</v>
      </c>
      <c r="JD33">
        <v>2</v>
      </c>
      <c r="JF33">
        <v>2</v>
      </c>
      <c r="JH33">
        <v>1</v>
      </c>
      <c r="JI33">
        <v>1</v>
      </c>
      <c r="JJ33">
        <v>2</v>
      </c>
      <c r="JS33">
        <v>1</v>
      </c>
      <c r="JV33">
        <v>2</v>
      </c>
      <c r="JW33">
        <v>2</v>
      </c>
      <c r="KF33">
        <v>2</v>
      </c>
      <c r="KG33">
        <v>2</v>
      </c>
      <c r="KP33">
        <v>1</v>
      </c>
      <c r="KW33">
        <v>2</v>
      </c>
      <c r="KX33">
        <v>2</v>
      </c>
      <c r="KY33">
        <v>2</v>
      </c>
      <c r="KZ33">
        <v>2</v>
      </c>
      <c r="LA33">
        <v>1</v>
      </c>
      <c r="LB33">
        <v>1</v>
      </c>
      <c r="LE33">
        <v>2</v>
      </c>
      <c r="LO33">
        <v>1</v>
      </c>
      <c r="LP33">
        <v>2</v>
      </c>
      <c r="LQ33">
        <v>2</v>
      </c>
      <c r="LR33">
        <v>2</v>
      </c>
      <c r="LT33">
        <v>1</v>
      </c>
      <c r="MA33">
        <v>2</v>
      </c>
      <c r="MB33">
        <v>2</v>
      </c>
      <c r="MJ33">
        <v>2</v>
      </c>
      <c r="MT33">
        <v>1</v>
      </c>
      <c r="MU33">
        <v>2</v>
      </c>
      <c r="MY33">
        <v>2</v>
      </c>
      <c r="MZ33">
        <v>1</v>
      </c>
      <c r="NA33">
        <v>1</v>
      </c>
      <c r="NB33">
        <v>1</v>
      </c>
      <c r="NC33">
        <v>2</v>
      </c>
      <c r="ND33">
        <v>2</v>
      </c>
      <c r="NE33">
        <v>2</v>
      </c>
      <c r="NF33">
        <v>2</v>
      </c>
      <c r="NG33">
        <v>2</v>
      </c>
      <c r="NH33">
        <v>2</v>
      </c>
      <c r="NI33">
        <v>2</v>
      </c>
      <c r="NJ33">
        <v>1</v>
      </c>
      <c r="NU33">
        <v>1</v>
      </c>
      <c r="NV33">
        <v>180</v>
      </c>
      <c r="NW33">
        <v>6</v>
      </c>
      <c r="NX33">
        <v>2</v>
      </c>
      <c r="NZ33">
        <v>1</v>
      </c>
      <c r="OA33">
        <v>1</v>
      </c>
      <c r="OB33">
        <v>1</v>
      </c>
      <c r="OC33">
        <v>4</v>
      </c>
      <c r="OD33">
        <v>4</v>
      </c>
      <c r="OE33">
        <v>1</v>
      </c>
      <c r="OF33">
        <v>120</v>
      </c>
      <c r="OG33">
        <v>6</v>
      </c>
      <c r="OH33">
        <v>1</v>
      </c>
      <c r="OI33">
        <v>2</v>
      </c>
      <c r="OJ33">
        <v>2</v>
      </c>
      <c r="OK33">
        <v>2</v>
      </c>
      <c r="OM33">
        <v>2</v>
      </c>
      <c r="OO33">
        <v>2</v>
      </c>
      <c r="OQ33">
        <v>2</v>
      </c>
      <c r="OS33">
        <v>2</v>
      </c>
      <c r="OT33">
        <v>100</v>
      </c>
      <c r="OU33">
        <v>4</v>
      </c>
      <c r="OW33">
        <v>0</v>
      </c>
      <c r="OX33">
        <v>5</v>
      </c>
      <c r="OY33">
        <v>1</v>
      </c>
      <c r="OZ33">
        <v>1</v>
      </c>
      <c r="PA33">
        <v>2</v>
      </c>
      <c r="PB33">
        <v>2</v>
      </c>
      <c r="PC33">
        <v>2</v>
      </c>
      <c r="PD33">
        <v>2</v>
      </c>
      <c r="PE33">
        <v>2</v>
      </c>
      <c r="PF33">
        <v>2</v>
      </c>
      <c r="PG33">
        <v>100</v>
      </c>
      <c r="PO33">
        <v>2</v>
      </c>
      <c r="PP33">
        <v>2</v>
      </c>
      <c r="PQ33">
        <v>2</v>
      </c>
      <c r="PR33">
        <v>2</v>
      </c>
      <c r="PS33">
        <v>2</v>
      </c>
      <c r="PT33">
        <v>2</v>
      </c>
      <c r="PU33">
        <v>2</v>
      </c>
      <c r="PV33">
        <v>2</v>
      </c>
      <c r="PW33">
        <v>2</v>
      </c>
      <c r="PX33">
        <v>4</v>
      </c>
      <c r="QD33">
        <v>0</v>
      </c>
      <c r="QE33">
        <v>0</v>
      </c>
      <c r="QF33">
        <v>0</v>
      </c>
      <c r="QG33">
        <v>0</v>
      </c>
      <c r="QH33">
        <v>0</v>
      </c>
      <c r="QI33">
        <v>0</v>
      </c>
      <c r="QJ33">
        <v>0</v>
      </c>
      <c r="QK33">
        <v>0</v>
      </c>
      <c r="QL33">
        <v>0</v>
      </c>
      <c r="QM33">
        <v>9</v>
      </c>
      <c r="QN33">
        <v>0</v>
      </c>
      <c r="QO33">
        <v>9</v>
      </c>
      <c r="QP33">
        <v>0</v>
      </c>
      <c r="QQ33">
        <v>0</v>
      </c>
      <c r="QR33">
        <v>9</v>
      </c>
      <c r="QS33">
        <v>9</v>
      </c>
      <c r="QT33">
        <v>9</v>
      </c>
      <c r="QU33">
        <v>9</v>
      </c>
      <c r="QV33">
        <v>1</v>
      </c>
      <c r="QW33">
        <v>0</v>
      </c>
      <c r="QX33">
        <v>0</v>
      </c>
      <c r="QY33">
        <v>0</v>
      </c>
      <c r="QZ33">
        <v>0</v>
      </c>
      <c r="RA33">
        <v>0</v>
      </c>
      <c r="RB33">
        <v>0</v>
      </c>
      <c r="RC33">
        <v>0</v>
      </c>
      <c r="RD33">
        <v>0</v>
      </c>
      <c r="RE33">
        <v>0</v>
      </c>
      <c r="RF33">
        <v>0</v>
      </c>
      <c r="RG33">
        <v>0</v>
      </c>
      <c r="RH33">
        <v>0</v>
      </c>
      <c r="RI33">
        <v>0</v>
      </c>
      <c r="RJ33">
        <v>0</v>
      </c>
      <c r="RK33">
        <v>0</v>
      </c>
      <c r="RL33">
        <v>0</v>
      </c>
      <c r="RM33">
        <v>0</v>
      </c>
      <c r="RN33">
        <v>9</v>
      </c>
      <c r="RO33">
        <v>9</v>
      </c>
      <c r="RP33">
        <v>9</v>
      </c>
      <c r="RQ33">
        <v>9</v>
      </c>
      <c r="RR33">
        <v>9</v>
      </c>
      <c r="RS33">
        <v>9</v>
      </c>
      <c r="RT33">
        <v>9</v>
      </c>
      <c r="RU33">
        <v>9</v>
      </c>
      <c r="RV33">
        <v>9</v>
      </c>
      <c r="RW33">
        <v>9</v>
      </c>
      <c r="RX33">
        <v>9</v>
      </c>
      <c r="RY33">
        <v>0</v>
      </c>
      <c r="RZ33">
        <v>0</v>
      </c>
      <c r="SA33">
        <v>0</v>
      </c>
      <c r="SB33">
        <v>0</v>
      </c>
      <c r="SC33">
        <v>9</v>
      </c>
      <c r="SD33">
        <v>9</v>
      </c>
      <c r="SE33">
        <v>9</v>
      </c>
      <c r="SF33">
        <v>9</v>
      </c>
      <c r="SG33">
        <v>9</v>
      </c>
      <c r="SH33">
        <v>0</v>
      </c>
      <c r="SI33">
        <v>9</v>
      </c>
      <c r="SJ33">
        <v>0</v>
      </c>
      <c r="SK33">
        <v>0</v>
      </c>
      <c r="SL33">
        <v>0</v>
      </c>
      <c r="SM33">
        <v>0</v>
      </c>
      <c r="SN33">
        <v>0</v>
      </c>
      <c r="SO33">
        <v>0</v>
      </c>
      <c r="SP33">
        <v>9</v>
      </c>
      <c r="SQ33">
        <v>9</v>
      </c>
      <c r="SR33">
        <v>9</v>
      </c>
      <c r="SS33">
        <v>0</v>
      </c>
      <c r="ST33">
        <v>9</v>
      </c>
      <c r="SU33">
        <v>9</v>
      </c>
      <c r="SV33">
        <v>0</v>
      </c>
      <c r="SW33">
        <v>0</v>
      </c>
      <c r="SX33">
        <v>0</v>
      </c>
      <c r="SY33">
        <v>0</v>
      </c>
      <c r="SZ33">
        <v>0</v>
      </c>
      <c r="TA33">
        <v>0</v>
      </c>
      <c r="TB33">
        <v>0</v>
      </c>
      <c r="TC33">
        <v>0</v>
      </c>
      <c r="TD33">
        <v>0</v>
      </c>
      <c r="TE33">
        <v>0</v>
      </c>
      <c r="TF33">
        <v>0</v>
      </c>
      <c r="TG33">
        <v>0</v>
      </c>
      <c r="TH33">
        <v>0</v>
      </c>
      <c r="TI33">
        <v>0</v>
      </c>
      <c r="TJ33">
        <v>0</v>
      </c>
      <c r="TK33">
        <v>0</v>
      </c>
      <c r="TL33">
        <v>0</v>
      </c>
      <c r="TM33">
        <v>0</v>
      </c>
      <c r="TN33">
        <v>0</v>
      </c>
      <c r="TO33">
        <v>0</v>
      </c>
      <c r="TP33">
        <v>0</v>
      </c>
      <c r="TQ33">
        <v>0</v>
      </c>
      <c r="TR33">
        <v>0</v>
      </c>
      <c r="TS33">
        <v>0</v>
      </c>
      <c r="TT33">
        <v>0</v>
      </c>
      <c r="TU33">
        <v>0</v>
      </c>
      <c r="TV33">
        <v>0</v>
      </c>
      <c r="TW33">
        <v>0</v>
      </c>
      <c r="TX33">
        <v>9</v>
      </c>
      <c r="TY33">
        <v>9</v>
      </c>
      <c r="TZ33">
        <v>9</v>
      </c>
      <c r="UA33">
        <v>9</v>
      </c>
      <c r="UB33">
        <v>9</v>
      </c>
      <c r="UC33">
        <v>9</v>
      </c>
      <c r="UD33">
        <v>9</v>
      </c>
      <c r="UE33">
        <v>9</v>
      </c>
      <c r="UF33">
        <v>0</v>
      </c>
      <c r="UG33">
        <v>0</v>
      </c>
      <c r="UH33">
        <v>9</v>
      </c>
      <c r="UI33">
        <v>9</v>
      </c>
      <c r="UJ33">
        <v>9</v>
      </c>
      <c r="UK33">
        <v>9</v>
      </c>
      <c r="UL33">
        <v>9</v>
      </c>
      <c r="UM33">
        <v>9</v>
      </c>
      <c r="UN33">
        <v>9</v>
      </c>
      <c r="UO33">
        <v>9</v>
      </c>
      <c r="UP33">
        <v>0</v>
      </c>
      <c r="UQ33">
        <v>9</v>
      </c>
      <c r="UR33">
        <v>0</v>
      </c>
      <c r="US33">
        <v>0</v>
      </c>
      <c r="UT33">
        <v>0</v>
      </c>
      <c r="UU33">
        <v>0</v>
      </c>
      <c r="UV33">
        <v>0</v>
      </c>
      <c r="UW33">
        <v>0</v>
      </c>
      <c r="UX33">
        <v>0</v>
      </c>
      <c r="UY33">
        <v>9</v>
      </c>
      <c r="UZ33">
        <v>0</v>
      </c>
      <c r="VA33">
        <v>9</v>
      </c>
      <c r="VB33">
        <v>9</v>
      </c>
      <c r="VC33">
        <v>9</v>
      </c>
      <c r="VD33">
        <v>9</v>
      </c>
      <c r="VE33">
        <v>9</v>
      </c>
      <c r="VF33">
        <v>0</v>
      </c>
      <c r="VG33">
        <v>0</v>
      </c>
      <c r="VH33">
        <v>0</v>
      </c>
      <c r="VI33">
        <v>0</v>
      </c>
      <c r="VJ33">
        <v>0</v>
      </c>
      <c r="VK33">
        <v>0</v>
      </c>
      <c r="VL33">
        <v>0</v>
      </c>
      <c r="VM33">
        <v>0</v>
      </c>
      <c r="VN33">
        <v>9</v>
      </c>
      <c r="VO33">
        <v>9</v>
      </c>
      <c r="VP33">
        <v>9</v>
      </c>
      <c r="VQ33">
        <v>9</v>
      </c>
      <c r="VR33">
        <v>9</v>
      </c>
      <c r="VS33">
        <v>9</v>
      </c>
      <c r="VT33">
        <v>9</v>
      </c>
      <c r="VU33">
        <v>9</v>
      </c>
      <c r="VV33">
        <v>9</v>
      </c>
      <c r="VW33">
        <v>9</v>
      </c>
      <c r="VX33">
        <v>9</v>
      </c>
      <c r="VY33">
        <v>9</v>
      </c>
      <c r="VZ33">
        <v>9</v>
      </c>
      <c r="WA33">
        <v>9</v>
      </c>
      <c r="WB33">
        <v>9</v>
      </c>
      <c r="WC33">
        <v>9</v>
      </c>
      <c r="WD33">
        <v>9</v>
      </c>
      <c r="WE33">
        <v>9</v>
      </c>
      <c r="WF33">
        <v>9</v>
      </c>
      <c r="WG33">
        <v>9</v>
      </c>
      <c r="WH33">
        <v>9</v>
      </c>
      <c r="WI33">
        <v>9</v>
      </c>
      <c r="WJ33">
        <v>9</v>
      </c>
      <c r="WK33">
        <v>9</v>
      </c>
      <c r="WL33">
        <v>9</v>
      </c>
      <c r="WM33">
        <v>9</v>
      </c>
      <c r="WN33">
        <v>9</v>
      </c>
      <c r="WO33">
        <v>9</v>
      </c>
      <c r="WP33">
        <v>9</v>
      </c>
      <c r="WQ33">
        <v>9</v>
      </c>
      <c r="WR33">
        <v>9</v>
      </c>
      <c r="WS33">
        <v>0</v>
      </c>
      <c r="WT33">
        <v>0</v>
      </c>
      <c r="WU33">
        <v>0</v>
      </c>
      <c r="WV33">
        <v>0</v>
      </c>
      <c r="WW33">
        <v>0</v>
      </c>
      <c r="WX33">
        <v>0</v>
      </c>
      <c r="WY33">
        <v>0</v>
      </c>
      <c r="WZ33">
        <v>0</v>
      </c>
      <c r="XA33">
        <v>9</v>
      </c>
      <c r="XB33">
        <v>9</v>
      </c>
      <c r="XC33">
        <v>9</v>
      </c>
      <c r="XD33">
        <v>9</v>
      </c>
      <c r="XE33">
        <v>9</v>
      </c>
      <c r="XF33">
        <v>9</v>
      </c>
      <c r="XG33">
        <v>0</v>
      </c>
      <c r="XH33">
        <v>0</v>
      </c>
      <c r="XI33">
        <v>0</v>
      </c>
      <c r="XJ33">
        <v>0</v>
      </c>
      <c r="XK33">
        <v>0</v>
      </c>
      <c r="XL33">
        <v>0</v>
      </c>
      <c r="XM33">
        <v>0</v>
      </c>
      <c r="XN33">
        <v>0</v>
      </c>
      <c r="XO33">
        <v>0</v>
      </c>
      <c r="XP33">
        <v>9</v>
      </c>
      <c r="XQ33">
        <v>0</v>
      </c>
      <c r="XR33">
        <v>9</v>
      </c>
      <c r="XS33">
        <v>9</v>
      </c>
      <c r="XT33">
        <v>9</v>
      </c>
      <c r="XU33">
        <v>9</v>
      </c>
      <c r="XV33">
        <v>9</v>
      </c>
      <c r="XW33">
        <v>9</v>
      </c>
      <c r="XX33">
        <v>0</v>
      </c>
      <c r="XY33">
        <v>0</v>
      </c>
      <c r="XZ33">
        <v>0</v>
      </c>
      <c r="YA33">
        <v>9</v>
      </c>
      <c r="YB33">
        <v>9</v>
      </c>
      <c r="YC33">
        <v>9</v>
      </c>
      <c r="YD33">
        <v>9</v>
      </c>
      <c r="YE33">
        <v>9</v>
      </c>
      <c r="YF33">
        <v>9</v>
      </c>
      <c r="YG33">
        <v>9</v>
      </c>
      <c r="YH33">
        <v>9</v>
      </c>
      <c r="YI33">
        <v>9</v>
      </c>
      <c r="YJ33">
        <v>9</v>
      </c>
      <c r="YK33">
        <v>9</v>
      </c>
      <c r="YL33">
        <v>9</v>
      </c>
      <c r="YM33">
        <v>9</v>
      </c>
      <c r="YN33">
        <v>9</v>
      </c>
      <c r="YO33">
        <v>9</v>
      </c>
      <c r="YP33">
        <v>9</v>
      </c>
      <c r="YQ33">
        <v>9</v>
      </c>
      <c r="YR33">
        <v>9</v>
      </c>
      <c r="YS33">
        <v>9</v>
      </c>
      <c r="YT33">
        <v>9</v>
      </c>
      <c r="YU33">
        <v>9</v>
      </c>
      <c r="YV33">
        <v>9</v>
      </c>
      <c r="YW33">
        <v>9</v>
      </c>
      <c r="YX33">
        <v>9</v>
      </c>
      <c r="YY33">
        <v>9</v>
      </c>
      <c r="YZ33">
        <v>9</v>
      </c>
      <c r="ZA33">
        <v>9</v>
      </c>
      <c r="ZB33">
        <v>0</v>
      </c>
      <c r="ZC33">
        <v>0</v>
      </c>
      <c r="ZD33">
        <v>0</v>
      </c>
      <c r="ZE33">
        <v>0</v>
      </c>
      <c r="ZF33">
        <v>0</v>
      </c>
      <c r="ZG33">
        <v>0</v>
      </c>
      <c r="ZH33">
        <v>0</v>
      </c>
      <c r="ZI33">
        <v>0</v>
      </c>
      <c r="ZJ33">
        <v>9</v>
      </c>
      <c r="ZK33">
        <v>0</v>
      </c>
      <c r="ZL33">
        <v>9</v>
      </c>
      <c r="ZM33">
        <v>0</v>
      </c>
      <c r="ZN33">
        <v>9</v>
      </c>
      <c r="ZO33">
        <v>0</v>
      </c>
      <c r="ZP33">
        <v>0</v>
      </c>
      <c r="ZQ33">
        <v>0</v>
      </c>
      <c r="ZR33">
        <v>9</v>
      </c>
      <c r="ZS33">
        <v>9</v>
      </c>
      <c r="ZT33">
        <v>9</v>
      </c>
      <c r="ZU33">
        <v>9</v>
      </c>
      <c r="ZV33">
        <v>9</v>
      </c>
      <c r="ZW33">
        <v>9</v>
      </c>
      <c r="ZX33">
        <v>9</v>
      </c>
      <c r="ZY33">
        <v>9</v>
      </c>
      <c r="ZZ33">
        <v>0</v>
      </c>
      <c r="AAA33">
        <v>9</v>
      </c>
      <c r="AAB33">
        <v>9</v>
      </c>
      <c r="AAC33">
        <v>0</v>
      </c>
      <c r="AAD33">
        <v>0</v>
      </c>
      <c r="AAE33">
        <v>9</v>
      </c>
      <c r="AAF33">
        <v>9</v>
      </c>
      <c r="AAG33">
        <v>9</v>
      </c>
      <c r="AAH33">
        <v>9</v>
      </c>
      <c r="AAI33">
        <v>9</v>
      </c>
      <c r="AAJ33">
        <v>9</v>
      </c>
      <c r="AAK33">
        <v>9</v>
      </c>
      <c r="AAL33">
        <v>9</v>
      </c>
      <c r="AAM33">
        <v>0</v>
      </c>
      <c r="AAN33">
        <v>0</v>
      </c>
      <c r="AAO33">
        <v>9</v>
      </c>
      <c r="AAP33">
        <v>9</v>
      </c>
      <c r="AAQ33">
        <v>9</v>
      </c>
      <c r="AAR33">
        <v>9</v>
      </c>
      <c r="AAS33">
        <v>9</v>
      </c>
      <c r="AAT33">
        <v>9</v>
      </c>
      <c r="AAU33">
        <v>9</v>
      </c>
      <c r="AAV33">
        <v>9</v>
      </c>
      <c r="AAW33">
        <v>0</v>
      </c>
      <c r="AAX33">
        <v>9</v>
      </c>
      <c r="AAY33">
        <v>9</v>
      </c>
      <c r="AAZ33">
        <v>9</v>
      </c>
      <c r="ABA33">
        <v>9</v>
      </c>
      <c r="ABB33">
        <v>9</v>
      </c>
      <c r="ABC33">
        <v>9</v>
      </c>
      <c r="ABD33">
        <v>0</v>
      </c>
      <c r="ABE33">
        <v>0</v>
      </c>
      <c r="ABF33">
        <v>0</v>
      </c>
      <c r="ABG33">
        <v>0</v>
      </c>
      <c r="ABH33">
        <v>0</v>
      </c>
      <c r="ABI33">
        <v>0</v>
      </c>
      <c r="ABJ33">
        <v>9</v>
      </c>
      <c r="ABK33">
        <v>9</v>
      </c>
      <c r="ABL33">
        <v>9</v>
      </c>
      <c r="ABM33">
        <v>9</v>
      </c>
      <c r="ABN33">
        <v>9</v>
      </c>
      <c r="ABO33">
        <v>9</v>
      </c>
      <c r="ABP33">
        <v>9</v>
      </c>
      <c r="ABQ33">
        <v>0</v>
      </c>
      <c r="ABR33">
        <v>9</v>
      </c>
      <c r="ABS33">
        <v>9</v>
      </c>
      <c r="ABT33">
        <v>9</v>
      </c>
      <c r="ABU33">
        <v>9</v>
      </c>
      <c r="ABV33">
        <v>9</v>
      </c>
      <c r="ABW33">
        <v>9</v>
      </c>
      <c r="ABX33">
        <v>9</v>
      </c>
      <c r="ABY33">
        <v>0</v>
      </c>
      <c r="ABZ33">
        <v>9</v>
      </c>
      <c r="ACA33">
        <v>9</v>
      </c>
      <c r="ACB33">
        <v>9</v>
      </c>
      <c r="ACC33">
        <v>9</v>
      </c>
      <c r="ACD33">
        <v>9</v>
      </c>
      <c r="ACE33">
        <v>9</v>
      </c>
      <c r="ACF33">
        <v>9</v>
      </c>
      <c r="ACG33">
        <v>9</v>
      </c>
      <c r="ACH33">
        <v>9</v>
      </c>
      <c r="ACI33">
        <v>0</v>
      </c>
      <c r="ACJ33">
        <v>0</v>
      </c>
      <c r="ACK33">
        <v>9</v>
      </c>
      <c r="ACL33">
        <v>9</v>
      </c>
      <c r="ACM33">
        <v>9</v>
      </c>
      <c r="ACN33">
        <v>0</v>
      </c>
      <c r="ACO33">
        <v>0</v>
      </c>
      <c r="ACP33">
        <v>0</v>
      </c>
      <c r="ACQ33">
        <v>0</v>
      </c>
      <c r="ACR33">
        <v>0</v>
      </c>
      <c r="ACS33">
        <v>0</v>
      </c>
      <c r="ACT33">
        <v>0</v>
      </c>
      <c r="ACU33">
        <v>0</v>
      </c>
      <c r="ACV33">
        <v>0</v>
      </c>
      <c r="ACW33">
        <v>0</v>
      </c>
      <c r="ACX33">
        <v>0</v>
      </c>
      <c r="ACY33">
        <v>0</v>
      </c>
      <c r="ACZ33">
        <v>9</v>
      </c>
      <c r="ADA33">
        <v>9</v>
      </c>
      <c r="ADB33">
        <v>9</v>
      </c>
      <c r="ADC33">
        <v>9</v>
      </c>
      <c r="ADD33">
        <v>9</v>
      </c>
      <c r="ADE33">
        <v>9</v>
      </c>
      <c r="ADF33">
        <v>9</v>
      </c>
      <c r="ADG33">
        <v>9</v>
      </c>
      <c r="ADH33">
        <v>9</v>
      </c>
      <c r="ADI33">
        <v>9</v>
      </c>
      <c r="ADJ33">
        <v>0</v>
      </c>
      <c r="ADK33">
        <v>1</v>
      </c>
      <c r="ADL33">
        <v>0</v>
      </c>
      <c r="ADM33">
        <v>0</v>
      </c>
      <c r="ADN33">
        <v>9</v>
      </c>
      <c r="ADO33">
        <v>0</v>
      </c>
      <c r="ADP33">
        <v>0</v>
      </c>
      <c r="ADQ33">
        <v>0</v>
      </c>
      <c r="ADR33">
        <v>0</v>
      </c>
      <c r="ADS33">
        <v>0</v>
      </c>
      <c r="ADT33">
        <v>0</v>
      </c>
      <c r="ADU33">
        <v>1</v>
      </c>
      <c r="ADV33">
        <v>0</v>
      </c>
      <c r="ADW33">
        <v>0</v>
      </c>
      <c r="ADX33">
        <v>0</v>
      </c>
      <c r="ADY33">
        <v>0</v>
      </c>
      <c r="ADZ33">
        <v>0</v>
      </c>
      <c r="AEA33">
        <v>9</v>
      </c>
      <c r="AEB33">
        <v>0</v>
      </c>
      <c r="AEC33">
        <v>9</v>
      </c>
      <c r="AED33">
        <v>0</v>
      </c>
      <c r="AEE33">
        <v>9</v>
      </c>
      <c r="AEF33">
        <v>0</v>
      </c>
      <c r="AEG33">
        <v>9</v>
      </c>
      <c r="AEH33">
        <v>0</v>
      </c>
      <c r="AEI33">
        <v>0</v>
      </c>
      <c r="AEJ33">
        <v>0</v>
      </c>
      <c r="AEK33">
        <v>9</v>
      </c>
      <c r="AEL33">
        <v>0</v>
      </c>
      <c r="AEM33">
        <v>0</v>
      </c>
      <c r="AEN33">
        <v>0</v>
      </c>
      <c r="AEO33">
        <v>0</v>
      </c>
      <c r="AEP33">
        <v>0</v>
      </c>
      <c r="AEQ33">
        <v>0</v>
      </c>
      <c r="AER33">
        <v>0</v>
      </c>
      <c r="AES33">
        <v>0</v>
      </c>
      <c r="AET33">
        <v>0</v>
      </c>
      <c r="AEU33">
        <v>0</v>
      </c>
      <c r="AEV33">
        <v>0</v>
      </c>
      <c r="AEW33">
        <v>9</v>
      </c>
      <c r="AEX33">
        <v>9</v>
      </c>
      <c r="AEY33">
        <v>9</v>
      </c>
      <c r="AEZ33">
        <v>9</v>
      </c>
      <c r="AFA33">
        <v>9</v>
      </c>
      <c r="AFB33">
        <v>9</v>
      </c>
      <c r="AFC33">
        <v>9</v>
      </c>
      <c r="AFD33">
        <v>0</v>
      </c>
      <c r="AFE33">
        <v>0</v>
      </c>
      <c r="AFF33">
        <v>0</v>
      </c>
      <c r="AFG33">
        <v>0</v>
      </c>
      <c r="AFH33">
        <v>0</v>
      </c>
      <c r="AFI33">
        <v>0</v>
      </c>
      <c r="AFJ33">
        <v>0</v>
      </c>
      <c r="AFK33">
        <v>0</v>
      </c>
      <c r="AFL33">
        <v>0</v>
      </c>
      <c r="AFM33">
        <v>0</v>
      </c>
      <c r="AFN33">
        <v>9</v>
      </c>
      <c r="AFO33">
        <v>9</v>
      </c>
      <c r="AFP33">
        <v>9</v>
      </c>
      <c r="AFQ33">
        <v>9</v>
      </c>
      <c r="AFR33">
        <v>9</v>
      </c>
      <c r="AFS33">
        <v>789.93659276999995</v>
      </c>
      <c r="AFT33">
        <v>789.93659276999995</v>
      </c>
      <c r="AFU33">
        <v>789.93659276999995</v>
      </c>
      <c r="AFV33">
        <v>789.93659276999995</v>
      </c>
      <c r="AFW33">
        <v>789.93659276999995</v>
      </c>
      <c r="AFX33">
        <v>789.93659276999995</v>
      </c>
      <c r="AFY33">
        <v>789.93659276999995</v>
      </c>
      <c r="AFZ33">
        <v>789.93659276999995</v>
      </c>
      <c r="AGA33">
        <v>789.93659276999995</v>
      </c>
      <c r="AGB33">
        <v>789.93659276999995</v>
      </c>
      <c r="AGC33">
        <v>789.93659276999995</v>
      </c>
      <c r="AGD33">
        <v>789.93659276999995</v>
      </c>
      <c r="AGE33">
        <v>789.93659276999995</v>
      </c>
      <c r="AGF33">
        <v>789.93659276999995</v>
      </c>
      <c r="AGG33">
        <v>789.93659276999995</v>
      </c>
      <c r="AGH33">
        <v>789.93659276999995</v>
      </c>
      <c r="AGI33">
        <v>789.93659276999995</v>
      </c>
      <c r="AGJ33">
        <v>789.93659276999995</v>
      </c>
      <c r="AGK33">
        <v>789.93659276999995</v>
      </c>
      <c r="AGL33">
        <v>789.93659276999995</v>
      </c>
      <c r="AGM33">
        <v>789.93659276999995</v>
      </c>
      <c r="AGN33">
        <v>789.93659276999995</v>
      </c>
      <c r="AGO33">
        <v>789.93659276999995</v>
      </c>
      <c r="AGP33">
        <v>789.93659276999995</v>
      </c>
      <c r="AGQ33">
        <v>789.93659276999995</v>
      </c>
      <c r="AGR33">
        <v>789.93659276999995</v>
      </c>
      <c r="AGS33">
        <v>789.93659276999995</v>
      </c>
      <c r="AGT33">
        <v>789.93659276999995</v>
      </c>
      <c r="AGU33">
        <v>789.93659276999995</v>
      </c>
      <c r="AGV33">
        <v>789.93659276999995</v>
      </c>
      <c r="AGW33">
        <v>789.93659276999995</v>
      </c>
      <c r="AGX33">
        <v>789.93659276999995</v>
      </c>
      <c r="AGY33">
        <v>789.93659276999995</v>
      </c>
      <c r="AGZ33">
        <v>781.58419646000004</v>
      </c>
      <c r="AHA33">
        <v>793.89909172</v>
      </c>
      <c r="AHB33">
        <v>805.13942745999998</v>
      </c>
      <c r="AHC33">
        <v>784.68072702999996</v>
      </c>
      <c r="AHD33">
        <v>765.22494687999995</v>
      </c>
      <c r="AHE33">
        <v>798.34438952000005</v>
      </c>
      <c r="AHF33">
        <v>789.16890024999998</v>
      </c>
      <c r="AHG33">
        <v>789.93659276999995</v>
      </c>
      <c r="AHH33">
        <v>789.93659276999995</v>
      </c>
      <c r="AHI33">
        <v>789.93659276999995</v>
      </c>
      <c r="AHJ33">
        <v>789.93659276999995</v>
      </c>
      <c r="AHK33">
        <v>789.93659276999995</v>
      </c>
      <c r="AHL33">
        <v>789.93659276999995</v>
      </c>
      <c r="AHM33">
        <v>789.93659276999995</v>
      </c>
      <c r="AHN33">
        <v>789.93659276999995</v>
      </c>
      <c r="AHO33">
        <v>789.93659276999995</v>
      </c>
      <c r="AHP33">
        <v>789.93659276999995</v>
      </c>
      <c r="AHQ33">
        <v>789.93659276999995</v>
      </c>
      <c r="AHR33">
        <v>789.93659276999995</v>
      </c>
      <c r="AHS33">
        <v>789.93659276999995</v>
      </c>
      <c r="AHT33">
        <v>789.93659276999995</v>
      </c>
      <c r="AHU33">
        <v>789.93659276999995</v>
      </c>
      <c r="AHV33">
        <v>789.93659276999995</v>
      </c>
      <c r="AHW33">
        <v>789.93659276999995</v>
      </c>
      <c r="AHX33">
        <v>789.93659276999995</v>
      </c>
      <c r="AHY33">
        <v>789.93659276999995</v>
      </c>
      <c r="AHZ33">
        <v>789.93659276999995</v>
      </c>
      <c r="AIA33">
        <v>789.93659276999995</v>
      </c>
      <c r="AIB33">
        <v>789.93659276999995</v>
      </c>
      <c r="AIC33">
        <v>789.93659276999995</v>
      </c>
      <c r="AID33">
        <v>789.93659276999995</v>
      </c>
      <c r="AIE33">
        <v>789.93659276999995</v>
      </c>
      <c r="AIF33">
        <v>789.93659276999995</v>
      </c>
      <c r="AIG33">
        <v>789.93659276999995</v>
      </c>
      <c r="AIH33">
        <v>789.93659276999995</v>
      </c>
      <c r="AII33">
        <v>808.73802080999997</v>
      </c>
      <c r="AIJ33">
        <v>783.48802983999997</v>
      </c>
      <c r="AIK33">
        <v>791.79027560999998</v>
      </c>
      <c r="AIL33">
        <v>1186.1665123</v>
      </c>
      <c r="AIM33">
        <v>1186.1665123</v>
      </c>
      <c r="AIN33">
        <v>789.93659276999995</v>
      </c>
      <c r="AIO33">
        <v>789.93659276999995</v>
      </c>
      <c r="AIP33">
        <v>789.93659276999995</v>
      </c>
      <c r="AIQ33">
        <v>789.93659276999995</v>
      </c>
      <c r="AIR33">
        <v>789.93659276999995</v>
      </c>
      <c r="AIS33">
        <v>789.93659276999995</v>
      </c>
      <c r="AIT33">
        <v>789.93659276999995</v>
      </c>
      <c r="AIU33">
        <v>789.93659276999995</v>
      </c>
      <c r="AIV33">
        <v>789.93659276999995</v>
      </c>
      <c r="AIW33">
        <v>789.93659276999995</v>
      </c>
      <c r="AIX33">
        <v>789.93659276999995</v>
      </c>
      <c r="AIY33">
        <v>789.93659276999995</v>
      </c>
      <c r="AIZ33">
        <v>789.93659276999995</v>
      </c>
      <c r="AJA33">
        <v>789.93659276999995</v>
      </c>
      <c r="AJB33">
        <v>789.93659276999995</v>
      </c>
      <c r="AJC33">
        <v>789.93659276999995</v>
      </c>
      <c r="AJD33">
        <v>789.93659276999995</v>
      </c>
      <c r="AJE33">
        <v>789.93659276999995</v>
      </c>
      <c r="AJF33">
        <v>789.93659276999995</v>
      </c>
      <c r="AJG33">
        <v>789.93659276999995</v>
      </c>
      <c r="AJH33">
        <v>789.93659276999995</v>
      </c>
      <c r="AJI33">
        <v>789.93659276999995</v>
      </c>
      <c r="AJJ33">
        <v>789.93659276999995</v>
      </c>
      <c r="AJK33">
        <v>789.93659276999995</v>
      </c>
      <c r="AJL33">
        <v>789.93659276999995</v>
      </c>
      <c r="AJM33">
        <v>789.93659276999995</v>
      </c>
      <c r="AJN33">
        <v>789.93659276999995</v>
      </c>
      <c r="AJO33">
        <v>789.93659276999995</v>
      </c>
      <c r="AJP33">
        <v>789.93659276999995</v>
      </c>
      <c r="AJQ33">
        <v>789.93659276999995</v>
      </c>
      <c r="AJR33">
        <v>789.93659276999995</v>
      </c>
      <c r="AJS33">
        <v>789.93659276999995</v>
      </c>
      <c r="AJT33">
        <v>789.93659276999995</v>
      </c>
      <c r="AJU33">
        <v>789.93659276999995</v>
      </c>
      <c r="AJV33">
        <v>789.93659276999995</v>
      </c>
      <c r="AJW33">
        <v>789.93659276999995</v>
      </c>
      <c r="AJX33">
        <v>789.93659276999995</v>
      </c>
      <c r="AJY33">
        <v>789.93659276999995</v>
      </c>
      <c r="AJZ33">
        <v>789.93659276999995</v>
      </c>
      <c r="AKA33">
        <v>789.93659276999995</v>
      </c>
      <c r="AKB33">
        <v>789.93659276999995</v>
      </c>
      <c r="AKC33">
        <v>789.93659276999995</v>
      </c>
      <c r="AKD33">
        <v>789.93659276999995</v>
      </c>
      <c r="AKE33">
        <v>789.93659276999995</v>
      </c>
      <c r="AKF33">
        <v>789.93659276999995</v>
      </c>
      <c r="AKG33">
        <v>789.93659276999995</v>
      </c>
      <c r="AKH33">
        <v>789.93659276999995</v>
      </c>
      <c r="AKI33">
        <v>789.93659276999995</v>
      </c>
      <c r="AKJ33">
        <v>789.93659276999995</v>
      </c>
      <c r="AKK33">
        <v>789.93659276999995</v>
      </c>
      <c r="AKL33">
        <v>789.93659276999995</v>
      </c>
      <c r="AKM33">
        <v>789.93659276999995</v>
      </c>
      <c r="AKN33">
        <v>789.93659276999995</v>
      </c>
      <c r="AKO33">
        <v>789.93659276999995</v>
      </c>
      <c r="AKP33">
        <v>789.93659276999995</v>
      </c>
      <c r="AKQ33">
        <v>789.93659276999995</v>
      </c>
      <c r="AKR33">
        <v>789.93659276999995</v>
      </c>
      <c r="AKS33">
        <v>789.93659276999995</v>
      </c>
      <c r="AKT33">
        <v>789.93659276999995</v>
      </c>
      <c r="AKU33">
        <v>789.93659276999995</v>
      </c>
      <c r="AKV33">
        <v>789.93659276999995</v>
      </c>
      <c r="AKW33">
        <v>789.93659276999995</v>
      </c>
      <c r="AKX33">
        <v>789.93659276999995</v>
      </c>
      <c r="AKY33">
        <v>789.93659276999995</v>
      </c>
      <c r="AKZ33">
        <v>789.93659276999995</v>
      </c>
      <c r="ALA33">
        <v>789.93659276999995</v>
      </c>
      <c r="ALB33">
        <v>789.93659276999995</v>
      </c>
      <c r="ALC33">
        <v>789.93659276999995</v>
      </c>
      <c r="ALD33">
        <v>789.93659276999995</v>
      </c>
      <c r="ALE33">
        <v>789.93659276999995</v>
      </c>
      <c r="ALF33">
        <v>789.93659276999995</v>
      </c>
      <c r="ALG33">
        <v>789.93659276999995</v>
      </c>
      <c r="ALH33">
        <v>789.93659276999995</v>
      </c>
      <c r="ALI33">
        <v>789.93659276999995</v>
      </c>
      <c r="ALJ33">
        <v>789.93659276999995</v>
      </c>
      <c r="ALK33">
        <v>789.93659276999995</v>
      </c>
      <c r="ALL33">
        <v>789.93659276999995</v>
      </c>
      <c r="ALM33">
        <v>789.93659276999995</v>
      </c>
      <c r="ALN33">
        <v>789.93659276999995</v>
      </c>
      <c r="ALO33">
        <v>789.93659276999995</v>
      </c>
      <c r="ALP33">
        <v>789.93659276999995</v>
      </c>
      <c r="ALQ33">
        <v>789.93659276999995</v>
      </c>
      <c r="ALR33">
        <v>789.93659276999995</v>
      </c>
      <c r="ALS33">
        <v>789.93659276999995</v>
      </c>
      <c r="ALT33">
        <v>789.93659276999995</v>
      </c>
      <c r="ALU33">
        <v>789.93659276999995</v>
      </c>
      <c r="ALV33">
        <v>789.93659276999995</v>
      </c>
      <c r="ALW33">
        <v>789.93659276999995</v>
      </c>
      <c r="ALX33">
        <v>789.93659276999995</v>
      </c>
      <c r="ALY33">
        <v>789.93659276999995</v>
      </c>
      <c r="ALZ33">
        <v>789.93659276999995</v>
      </c>
      <c r="AMA33">
        <v>789.93659276999995</v>
      </c>
      <c r="AMB33">
        <v>789.93659276999995</v>
      </c>
      <c r="AMC33">
        <v>789.93659276999995</v>
      </c>
      <c r="AMD33">
        <v>789.93659276999995</v>
      </c>
      <c r="AME33">
        <v>789.93659276999995</v>
      </c>
      <c r="AMF33">
        <v>789.93659276999995</v>
      </c>
      <c r="AMG33">
        <v>789.93659276999995</v>
      </c>
      <c r="AMH33">
        <v>789.93659276999995</v>
      </c>
      <c r="AMI33">
        <v>789.93659276999995</v>
      </c>
      <c r="AMJ33">
        <v>789.93659276999995</v>
      </c>
      <c r="AMK33">
        <v>789.93659276999995</v>
      </c>
      <c r="AML33">
        <v>789.93659276999995</v>
      </c>
      <c r="AMM33">
        <v>789.93659276999995</v>
      </c>
      <c r="AMN33">
        <v>789.93659276999995</v>
      </c>
      <c r="AMO33">
        <v>789.93659276999995</v>
      </c>
      <c r="AMP33">
        <v>789.93659276999995</v>
      </c>
      <c r="AMQ33">
        <v>789.93659276999995</v>
      </c>
      <c r="AMR33">
        <v>789.93659276999995</v>
      </c>
      <c r="AMS33">
        <v>789.93659276999995</v>
      </c>
      <c r="AMT33">
        <v>789.93659276999995</v>
      </c>
      <c r="AMU33">
        <v>789.93659276999995</v>
      </c>
      <c r="AMV33">
        <v>789.93659276999995</v>
      </c>
      <c r="AMW33">
        <v>789.93659276999995</v>
      </c>
      <c r="AMX33">
        <v>789.93659276999995</v>
      </c>
      <c r="AMY33">
        <v>789.93659276999995</v>
      </c>
      <c r="AMZ33">
        <v>789.93659276999995</v>
      </c>
      <c r="ANA33">
        <v>789.93659276999995</v>
      </c>
      <c r="ANB33">
        <v>789.93659276999995</v>
      </c>
      <c r="ANC33">
        <v>789.93659276999995</v>
      </c>
      <c r="AND33">
        <v>789.93659276999995</v>
      </c>
      <c r="ANE33">
        <v>789.93659276999995</v>
      </c>
      <c r="ANF33">
        <v>789.93659276999995</v>
      </c>
      <c r="ANG33">
        <v>789.93659276999995</v>
      </c>
      <c r="ANH33">
        <v>789.93659276999995</v>
      </c>
      <c r="ANI33">
        <v>2483</v>
      </c>
      <c r="ANJ33">
        <v>2507</v>
      </c>
      <c r="ANK33">
        <v>1</v>
      </c>
      <c r="ANL33">
        <v>6120761</v>
      </c>
      <c r="ANM33">
        <v>145940</v>
      </c>
      <c r="ANN33">
        <v>1639001</v>
      </c>
      <c r="ANO33">
        <v>5592271</v>
      </c>
      <c r="ANP33">
        <v>142565</v>
      </c>
      <c r="ANQ33">
        <v>5156</v>
      </c>
      <c r="ANR33">
        <v>528490</v>
      </c>
      <c r="ANS33">
        <v>3375</v>
      </c>
      <c r="ANW33">
        <v>2</v>
      </c>
      <c r="AOH33">
        <v>2</v>
      </c>
      <c r="AOI33">
        <v>3</v>
      </c>
      <c r="AOJ33">
        <v>2</v>
      </c>
      <c r="AOK33">
        <v>3</v>
      </c>
      <c r="AOL33">
        <v>0</v>
      </c>
      <c r="AOM33">
        <v>0</v>
      </c>
      <c r="AON33">
        <v>9</v>
      </c>
      <c r="AOO33">
        <v>9</v>
      </c>
      <c r="AOP33">
        <v>9</v>
      </c>
      <c r="AOQ33">
        <v>9</v>
      </c>
      <c r="AOR33">
        <v>432365</v>
      </c>
      <c r="AOS33">
        <v>265818</v>
      </c>
      <c r="AOT33">
        <v>49947</v>
      </c>
      <c r="AOU33">
        <v>627</v>
      </c>
      <c r="AOV33">
        <v>125575</v>
      </c>
      <c r="AOW33">
        <v>0</v>
      </c>
      <c r="AOX33">
        <v>14176</v>
      </c>
      <c r="AOY33">
        <v>9502</v>
      </c>
      <c r="AOZ33">
        <v>4977696</v>
      </c>
      <c r="APA33">
        <v>245055</v>
      </c>
      <c r="APB33">
        <v>0</v>
      </c>
      <c r="APC33">
        <v>265818</v>
      </c>
      <c r="APD33">
        <v>49947</v>
      </c>
      <c r="APE33">
        <v>627</v>
      </c>
      <c r="APF33">
        <v>125575</v>
      </c>
      <c r="APG33">
        <v>0</v>
      </c>
      <c r="APH33">
        <v>14176</v>
      </c>
      <c r="API33">
        <v>9502</v>
      </c>
      <c r="APJ33">
        <v>4977696</v>
      </c>
      <c r="APK33">
        <v>148930</v>
      </c>
      <c r="APL33">
        <v>432365</v>
      </c>
      <c r="APM33">
        <v>0</v>
      </c>
      <c r="APN33">
        <v>0</v>
      </c>
      <c r="APO33">
        <v>0</v>
      </c>
      <c r="APP33">
        <v>96125</v>
      </c>
      <c r="AQA33">
        <v>3</v>
      </c>
    </row>
    <row r="34" spans="1:1119" x14ac:dyDescent="0.25">
      <c r="A34">
        <v>5832</v>
      </c>
      <c r="B34">
        <v>4</v>
      </c>
      <c r="C34">
        <v>8</v>
      </c>
      <c r="D34">
        <v>4</v>
      </c>
      <c r="E34">
        <v>1</v>
      </c>
      <c r="F34">
        <v>2300</v>
      </c>
      <c r="G34">
        <v>2</v>
      </c>
      <c r="H34">
        <v>1</v>
      </c>
      <c r="I34">
        <v>4</v>
      </c>
      <c r="J34">
        <v>2</v>
      </c>
      <c r="K34">
        <v>2</v>
      </c>
      <c r="L34">
        <v>1</v>
      </c>
      <c r="M34">
        <v>2</v>
      </c>
      <c r="N34">
        <v>2</v>
      </c>
      <c r="O34">
        <v>2</v>
      </c>
      <c r="P34">
        <v>1</v>
      </c>
      <c r="R34">
        <v>8</v>
      </c>
      <c r="S34">
        <v>1</v>
      </c>
      <c r="X34">
        <v>1958</v>
      </c>
      <c r="Y34">
        <v>3</v>
      </c>
      <c r="AA34">
        <v>1</v>
      </c>
      <c r="AB34">
        <v>2</v>
      </c>
      <c r="AC34">
        <v>2</v>
      </c>
      <c r="AD34">
        <v>1</v>
      </c>
      <c r="AE34">
        <v>2</v>
      </c>
      <c r="AF34">
        <v>2</v>
      </c>
      <c r="AG34">
        <v>2</v>
      </c>
      <c r="AH34">
        <v>2</v>
      </c>
      <c r="AI34">
        <v>2</v>
      </c>
      <c r="AJ34">
        <v>2</v>
      </c>
      <c r="AK34">
        <v>1</v>
      </c>
      <c r="AL34">
        <v>2</v>
      </c>
      <c r="AM34">
        <v>2</v>
      </c>
      <c r="AN34">
        <v>2</v>
      </c>
      <c r="AO34">
        <v>2</v>
      </c>
      <c r="AP34">
        <v>2</v>
      </c>
      <c r="AQ34">
        <v>1</v>
      </c>
      <c r="AX34">
        <v>8</v>
      </c>
      <c r="BL34">
        <v>1</v>
      </c>
      <c r="BM34">
        <v>2</v>
      </c>
      <c r="BN34">
        <v>15</v>
      </c>
      <c r="BP34">
        <v>2</v>
      </c>
      <c r="BV34">
        <v>2</v>
      </c>
      <c r="BX34">
        <v>2</v>
      </c>
      <c r="BY34">
        <v>1</v>
      </c>
      <c r="BZ34">
        <v>2</v>
      </c>
      <c r="CA34">
        <v>2</v>
      </c>
      <c r="CB34">
        <v>1</v>
      </c>
      <c r="CC34">
        <v>1</v>
      </c>
      <c r="CG34">
        <v>12</v>
      </c>
      <c r="CJ34">
        <v>2</v>
      </c>
      <c r="CK34">
        <v>1</v>
      </c>
      <c r="CL34">
        <v>2</v>
      </c>
      <c r="CM34">
        <v>30</v>
      </c>
      <c r="CN34">
        <v>2</v>
      </c>
      <c r="CO34">
        <v>3</v>
      </c>
      <c r="CP34">
        <v>2</v>
      </c>
      <c r="CQ34">
        <v>1</v>
      </c>
      <c r="CR34">
        <v>2</v>
      </c>
      <c r="CS34">
        <v>1</v>
      </c>
      <c r="CT34">
        <v>1</v>
      </c>
      <c r="CU34">
        <v>2</v>
      </c>
      <c r="CV34">
        <v>2</v>
      </c>
      <c r="CW34">
        <v>2</v>
      </c>
      <c r="CX34">
        <v>2</v>
      </c>
      <c r="CZ34">
        <v>1</v>
      </c>
      <c r="DA34">
        <v>1</v>
      </c>
      <c r="DB34">
        <v>2</v>
      </c>
      <c r="DD34">
        <v>2</v>
      </c>
      <c r="DE34">
        <v>2</v>
      </c>
      <c r="DF34">
        <v>2</v>
      </c>
      <c r="DG34">
        <v>2</v>
      </c>
      <c r="DH34">
        <v>2</v>
      </c>
      <c r="DI34">
        <v>2</v>
      </c>
      <c r="DJ34">
        <v>2</v>
      </c>
      <c r="DK34">
        <v>2</v>
      </c>
      <c r="DL34">
        <v>2</v>
      </c>
      <c r="DM34">
        <v>1</v>
      </c>
      <c r="DV34">
        <v>2</v>
      </c>
      <c r="DW34">
        <v>2</v>
      </c>
      <c r="EF34">
        <v>100</v>
      </c>
      <c r="EH34">
        <v>2</v>
      </c>
      <c r="EI34">
        <v>1</v>
      </c>
      <c r="EJ34">
        <v>2</v>
      </c>
      <c r="EK34">
        <v>2</v>
      </c>
      <c r="EL34">
        <v>2</v>
      </c>
      <c r="EM34">
        <v>2</v>
      </c>
      <c r="EN34">
        <v>2</v>
      </c>
      <c r="EP34">
        <v>100</v>
      </c>
      <c r="EV34">
        <v>2</v>
      </c>
      <c r="EW34">
        <v>2</v>
      </c>
      <c r="EX34">
        <v>1</v>
      </c>
      <c r="EY34">
        <v>1</v>
      </c>
      <c r="EZ34">
        <v>2</v>
      </c>
      <c r="FA34">
        <v>2</v>
      </c>
      <c r="FB34">
        <v>2</v>
      </c>
      <c r="FC34">
        <v>2</v>
      </c>
      <c r="GL34">
        <v>2</v>
      </c>
      <c r="GM34">
        <v>1</v>
      </c>
      <c r="GN34">
        <v>2</v>
      </c>
      <c r="GO34">
        <v>2</v>
      </c>
      <c r="GP34">
        <v>2</v>
      </c>
      <c r="GQ34">
        <v>2</v>
      </c>
      <c r="GR34">
        <v>1</v>
      </c>
      <c r="GS34">
        <v>2</v>
      </c>
      <c r="GZ34">
        <v>100</v>
      </c>
      <c r="HA34">
        <v>2</v>
      </c>
      <c r="HB34">
        <v>1</v>
      </c>
      <c r="HC34">
        <v>2</v>
      </c>
      <c r="HD34">
        <v>2</v>
      </c>
      <c r="HE34">
        <v>2</v>
      </c>
      <c r="HF34">
        <v>2</v>
      </c>
      <c r="HG34">
        <v>2</v>
      </c>
      <c r="HH34">
        <v>2</v>
      </c>
      <c r="HJ34">
        <v>100</v>
      </c>
      <c r="HQ34">
        <v>2</v>
      </c>
      <c r="HR34">
        <v>2</v>
      </c>
      <c r="HS34">
        <v>1</v>
      </c>
      <c r="IU34">
        <v>2</v>
      </c>
      <c r="IV34">
        <v>1</v>
      </c>
      <c r="IW34">
        <v>2</v>
      </c>
      <c r="IX34">
        <v>2</v>
      </c>
      <c r="IY34">
        <v>2</v>
      </c>
      <c r="IZ34">
        <v>2</v>
      </c>
      <c r="JA34">
        <v>2</v>
      </c>
      <c r="JB34">
        <v>1</v>
      </c>
      <c r="JC34">
        <v>2</v>
      </c>
      <c r="JD34">
        <v>1</v>
      </c>
      <c r="JE34">
        <v>2</v>
      </c>
      <c r="JF34">
        <v>2</v>
      </c>
      <c r="JH34">
        <v>1</v>
      </c>
      <c r="JI34">
        <v>2</v>
      </c>
      <c r="JJ34">
        <v>1</v>
      </c>
      <c r="JS34">
        <v>1</v>
      </c>
      <c r="JV34">
        <v>2</v>
      </c>
      <c r="JW34">
        <v>2</v>
      </c>
      <c r="KF34">
        <v>2</v>
      </c>
      <c r="KG34">
        <v>2</v>
      </c>
      <c r="KP34">
        <v>2</v>
      </c>
      <c r="LE34">
        <v>2</v>
      </c>
      <c r="LO34">
        <v>1</v>
      </c>
      <c r="LP34">
        <v>2</v>
      </c>
      <c r="LQ34">
        <v>2</v>
      </c>
      <c r="LR34">
        <v>2</v>
      </c>
      <c r="LT34">
        <v>1</v>
      </c>
      <c r="MA34">
        <v>2</v>
      </c>
      <c r="MB34">
        <v>2</v>
      </c>
      <c r="MJ34">
        <v>2</v>
      </c>
      <c r="MT34">
        <v>1</v>
      </c>
      <c r="MU34">
        <v>2</v>
      </c>
      <c r="MY34">
        <v>2</v>
      </c>
      <c r="MZ34">
        <v>1</v>
      </c>
      <c r="NA34">
        <v>1</v>
      </c>
      <c r="NB34">
        <v>2</v>
      </c>
      <c r="NC34">
        <v>2</v>
      </c>
      <c r="ND34">
        <v>2</v>
      </c>
      <c r="NE34">
        <v>2</v>
      </c>
      <c r="NF34">
        <v>2</v>
      </c>
      <c r="NG34">
        <v>2</v>
      </c>
      <c r="NH34">
        <v>2</v>
      </c>
      <c r="NI34">
        <v>1</v>
      </c>
      <c r="NU34">
        <v>1</v>
      </c>
      <c r="NV34">
        <v>3</v>
      </c>
      <c r="NW34">
        <v>1</v>
      </c>
      <c r="NX34">
        <v>2</v>
      </c>
      <c r="NZ34">
        <v>1</v>
      </c>
      <c r="OA34">
        <v>0</v>
      </c>
      <c r="OB34">
        <v>0</v>
      </c>
      <c r="OC34">
        <v>1</v>
      </c>
      <c r="OD34">
        <v>2</v>
      </c>
      <c r="OE34">
        <v>2</v>
      </c>
      <c r="OF34">
        <v>0</v>
      </c>
      <c r="OG34">
        <v>0</v>
      </c>
      <c r="OM34">
        <v>2</v>
      </c>
      <c r="OO34">
        <v>2</v>
      </c>
      <c r="OQ34">
        <v>2</v>
      </c>
      <c r="OS34">
        <v>2</v>
      </c>
      <c r="OT34">
        <v>50</v>
      </c>
      <c r="OU34">
        <v>2</v>
      </c>
      <c r="OW34">
        <v>0</v>
      </c>
      <c r="OX34">
        <v>5</v>
      </c>
      <c r="OY34">
        <v>1</v>
      </c>
      <c r="OZ34">
        <v>2</v>
      </c>
      <c r="PA34">
        <v>1</v>
      </c>
      <c r="PB34">
        <v>1</v>
      </c>
      <c r="PC34">
        <v>2</v>
      </c>
      <c r="PD34">
        <v>2</v>
      </c>
      <c r="PE34">
        <v>2</v>
      </c>
      <c r="PF34">
        <v>2</v>
      </c>
      <c r="PH34">
        <v>50</v>
      </c>
      <c r="PI34">
        <v>50</v>
      </c>
      <c r="PO34">
        <v>2</v>
      </c>
      <c r="PP34">
        <v>2</v>
      </c>
      <c r="PQ34">
        <v>2</v>
      </c>
      <c r="PR34">
        <v>2</v>
      </c>
      <c r="PS34">
        <v>2</v>
      </c>
      <c r="PT34">
        <v>2</v>
      </c>
      <c r="PU34">
        <v>2</v>
      </c>
      <c r="PV34">
        <v>4</v>
      </c>
      <c r="PW34">
        <v>1</v>
      </c>
      <c r="PX34">
        <v>1</v>
      </c>
      <c r="PY34">
        <v>1</v>
      </c>
      <c r="PZ34">
        <v>2</v>
      </c>
      <c r="QA34">
        <v>2</v>
      </c>
      <c r="QB34">
        <v>2</v>
      </c>
      <c r="QC34">
        <v>0</v>
      </c>
      <c r="QD34">
        <v>0</v>
      </c>
      <c r="QE34">
        <v>0</v>
      </c>
      <c r="QF34">
        <v>0</v>
      </c>
      <c r="QG34">
        <v>0</v>
      </c>
      <c r="QH34">
        <v>0</v>
      </c>
      <c r="QI34">
        <v>0</v>
      </c>
      <c r="QJ34">
        <v>0</v>
      </c>
      <c r="QK34">
        <v>0</v>
      </c>
      <c r="QL34">
        <v>0</v>
      </c>
      <c r="QM34">
        <v>0</v>
      </c>
      <c r="QN34">
        <v>0</v>
      </c>
      <c r="QO34">
        <v>9</v>
      </c>
      <c r="QP34">
        <v>0</v>
      </c>
      <c r="QQ34">
        <v>0</v>
      </c>
      <c r="QR34">
        <v>9</v>
      </c>
      <c r="QS34">
        <v>9</v>
      </c>
      <c r="QT34">
        <v>9</v>
      </c>
      <c r="QU34">
        <v>9</v>
      </c>
      <c r="QV34">
        <v>0</v>
      </c>
      <c r="QW34">
        <v>0</v>
      </c>
      <c r="QX34">
        <v>0</v>
      </c>
      <c r="QY34">
        <v>0</v>
      </c>
      <c r="QZ34">
        <v>0</v>
      </c>
      <c r="RA34">
        <v>0</v>
      </c>
      <c r="RB34">
        <v>0</v>
      </c>
      <c r="RC34">
        <v>0</v>
      </c>
      <c r="RD34">
        <v>0</v>
      </c>
      <c r="RE34">
        <v>0</v>
      </c>
      <c r="RF34">
        <v>0</v>
      </c>
      <c r="RG34">
        <v>0</v>
      </c>
      <c r="RH34">
        <v>0</v>
      </c>
      <c r="RI34">
        <v>0</v>
      </c>
      <c r="RJ34">
        <v>0</v>
      </c>
      <c r="RK34">
        <v>0</v>
      </c>
      <c r="RL34">
        <v>0</v>
      </c>
      <c r="RM34">
        <v>0</v>
      </c>
      <c r="RN34">
        <v>9</v>
      </c>
      <c r="RO34">
        <v>9</v>
      </c>
      <c r="RP34">
        <v>9</v>
      </c>
      <c r="RQ34">
        <v>9</v>
      </c>
      <c r="RR34">
        <v>9</v>
      </c>
      <c r="RS34">
        <v>9</v>
      </c>
      <c r="RT34">
        <v>9</v>
      </c>
      <c r="RU34">
        <v>9</v>
      </c>
      <c r="RV34">
        <v>9</v>
      </c>
      <c r="RW34">
        <v>9</v>
      </c>
      <c r="RX34">
        <v>9</v>
      </c>
      <c r="RY34">
        <v>0</v>
      </c>
      <c r="RZ34">
        <v>0</v>
      </c>
      <c r="SA34">
        <v>0</v>
      </c>
      <c r="SB34">
        <v>0</v>
      </c>
      <c r="SC34">
        <v>9</v>
      </c>
      <c r="SD34">
        <v>9</v>
      </c>
      <c r="SE34">
        <v>9</v>
      </c>
      <c r="SF34">
        <v>9</v>
      </c>
      <c r="SG34">
        <v>9</v>
      </c>
      <c r="SH34">
        <v>0</v>
      </c>
      <c r="SI34">
        <v>9</v>
      </c>
      <c r="SJ34">
        <v>0</v>
      </c>
      <c r="SK34">
        <v>0</v>
      </c>
      <c r="SL34">
        <v>0</v>
      </c>
      <c r="SM34">
        <v>0</v>
      </c>
      <c r="SN34">
        <v>0</v>
      </c>
      <c r="SO34">
        <v>0</v>
      </c>
      <c r="SP34">
        <v>9</v>
      </c>
      <c r="SQ34">
        <v>9</v>
      </c>
      <c r="SR34">
        <v>9</v>
      </c>
      <c r="SS34">
        <v>0</v>
      </c>
      <c r="ST34">
        <v>9</v>
      </c>
      <c r="SU34">
        <v>9</v>
      </c>
      <c r="SV34">
        <v>0</v>
      </c>
      <c r="SW34">
        <v>0</v>
      </c>
      <c r="SX34">
        <v>0</v>
      </c>
      <c r="SY34">
        <v>0</v>
      </c>
      <c r="SZ34">
        <v>0</v>
      </c>
      <c r="TA34">
        <v>0</v>
      </c>
      <c r="TB34">
        <v>0</v>
      </c>
      <c r="TC34">
        <v>0</v>
      </c>
      <c r="TD34">
        <v>0</v>
      </c>
      <c r="TE34">
        <v>0</v>
      </c>
      <c r="TF34">
        <v>0</v>
      </c>
      <c r="TG34">
        <v>0</v>
      </c>
      <c r="TH34">
        <v>0</v>
      </c>
      <c r="TI34">
        <v>0</v>
      </c>
      <c r="TJ34">
        <v>0</v>
      </c>
      <c r="TK34">
        <v>0</v>
      </c>
      <c r="TL34">
        <v>0</v>
      </c>
      <c r="TM34">
        <v>0</v>
      </c>
      <c r="TN34">
        <v>0</v>
      </c>
      <c r="TO34">
        <v>0</v>
      </c>
      <c r="TP34">
        <v>0</v>
      </c>
      <c r="TQ34">
        <v>0</v>
      </c>
      <c r="TR34">
        <v>0</v>
      </c>
      <c r="TS34">
        <v>0</v>
      </c>
      <c r="TT34">
        <v>0</v>
      </c>
      <c r="TU34">
        <v>0</v>
      </c>
      <c r="TV34">
        <v>0</v>
      </c>
      <c r="TW34">
        <v>0</v>
      </c>
      <c r="TX34">
        <v>9</v>
      </c>
      <c r="TY34">
        <v>9</v>
      </c>
      <c r="TZ34">
        <v>9</v>
      </c>
      <c r="UA34">
        <v>9</v>
      </c>
      <c r="UB34">
        <v>9</v>
      </c>
      <c r="UC34">
        <v>9</v>
      </c>
      <c r="UD34">
        <v>9</v>
      </c>
      <c r="UE34">
        <v>9</v>
      </c>
      <c r="UF34">
        <v>0</v>
      </c>
      <c r="UG34">
        <v>0</v>
      </c>
      <c r="UH34">
        <v>9</v>
      </c>
      <c r="UI34">
        <v>9</v>
      </c>
      <c r="UJ34">
        <v>9</v>
      </c>
      <c r="UK34">
        <v>9</v>
      </c>
      <c r="UL34">
        <v>9</v>
      </c>
      <c r="UM34">
        <v>9</v>
      </c>
      <c r="UN34">
        <v>9</v>
      </c>
      <c r="UO34">
        <v>9</v>
      </c>
      <c r="UP34">
        <v>0</v>
      </c>
      <c r="UQ34">
        <v>9</v>
      </c>
      <c r="UR34">
        <v>0</v>
      </c>
      <c r="US34">
        <v>0</v>
      </c>
      <c r="UT34">
        <v>0</v>
      </c>
      <c r="UU34">
        <v>0</v>
      </c>
      <c r="UV34">
        <v>0</v>
      </c>
      <c r="UW34">
        <v>0</v>
      </c>
      <c r="UX34">
        <v>0</v>
      </c>
      <c r="UY34">
        <v>9</v>
      </c>
      <c r="UZ34">
        <v>0</v>
      </c>
      <c r="VA34">
        <v>9</v>
      </c>
      <c r="VB34">
        <v>9</v>
      </c>
      <c r="VC34">
        <v>9</v>
      </c>
      <c r="VD34">
        <v>9</v>
      </c>
      <c r="VE34">
        <v>9</v>
      </c>
      <c r="VF34">
        <v>0</v>
      </c>
      <c r="VG34">
        <v>0</v>
      </c>
      <c r="VH34">
        <v>0</v>
      </c>
      <c r="VI34">
        <v>0</v>
      </c>
      <c r="VJ34">
        <v>0</v>
      </c>
      <c r="VK34">
        <v>0</v>
      </c>
      <c r="VL34">
        <v>0</v>
      </c>
      <c r="VM34">
        <v>0</v>
      </c>
      <c r="VN34">
        <v>9</v>
      </c>
      <c r="VO34">
        <v>9</v>
      </c>
      <c r="VP34">
        <v>9</v>
      </c>
      <c r="VQ34">
        <v>9</v>
      </c>
      <c r="VR34">
        <v>9</v>
      </c>
      <c r="VS34">
        <v>9</v>
      </c>
      <c r="VT34">
        <v>9</v>
      </c>
      <c r="VU34">
        <v>9</v>
      </c>
      <c r="VV34">
        <v>9</v>
      </c>
      <c r="VW34">
        <v>9</v>
      </c>
      <c r="VX34">
        <v>9</v>
      </c>
      <c r="VY34">
        <v>9</v>
      </c>
      <c r="VZ34">
        <v>9</v>
      </c>
      <c r="WA34">
        <v>9</v>
      </c>
      <c r="WB34">
        <v>9</v>
      </c>
      <c r="WC34">
        <v>9</v>
      </c>
      <c r="WD34">
        <v>9</v>
      </c>
      <c r="WE34">
        <v>9</v>
      </c>
      <c r="WF34">
        <v>9</v>
      </c>
      <c r="WG34">
        <v>9</v>
      </c>
      <c r="WH34">
        <v>9</v>
      </c>
      <c r="WI34">
        <v>9</v>
      </c>
      <c r="WJ34">
        <v>9</v>
      </c>
      <c r="WK34">
        <v>9</v>
      </c>
      <c r="WL34">
        <v>9</v>
      </c>
      <c r="WM34">
        <v>9</v>
      </c>
      <c r="WN34">
        <v>9</v>
      </c>
      <c r="WO34">
        <v>9</v>
      </c>
      <c r="WP34">
        <v>9</v>
      </c>
      <c r="WQ34">
        <v>9</v>
      </c>
      <c r="WR34">
        <v>9</v>
      </c>
      <c r="WS34">
        <v>0</v>
      </c>
      <c r="WT34">
        <v>0</v>
      </c>
      <c r="WU34">
        <v>0</v>
      </c>
      <c r="WV34">
        <v>0</v>
      </c>
      <c r="WW34">
        <v>0</v>
      </c>
      <c r="WX34">
        <v>0</v>
      </c>
      <c r="WY34">
        <v>0</v>
      </c>
      <c r="WZ34">
        <v>0</v>
      </c>
      <c r="XA34">
        <v>9</v>
      </c>
      <c r="XB34">
        <v>9</v>
      </c>
      <c r="XC34">
        <v>9</v>
      </c>
      <c r="XD34">
        <v>9</v>
      </c>
      <c r="XE34">
        <v>9</v>
      </c>
      <c r="XF34">
        <v>9</v>
      </c>
      <c r="XG34">
        <v>0</v>
      </c>
      <c r="XH34">
        <v>0</v>
      </c>
      <c r="XI34">
        <v>0</v>
      </c>
      <c r="XJ34">
        <v>0</v>
      </c>
      <c r="XK34">
        <v>0</v>
      </c>
      <c r="XL34">
        <v>0</v>
      </c>
      <c r="XM34">
        <v>0</v>
      </c>
      <c r="XN34">
        <v>0</v>
      </c>
      <c r="XO34">
        <v>0</v>
      </c>
      <c r="XP34">
        <v>9</v>
      </c>
      <c r="XQ34">
        <v>0</v>
      </c>
      <c r="XR34">
        <v>9</v>
      </c>
      <c r="XS34">
        <v>9</v>
      </c>
      <c r="XT34">
        <v>9</v>
      </c>
      <c r="XU34">
        <v>9</v>
      </c>
      <c r="XV34">
        <v>9</v>
      </c>
      <c r="XW34">
        <v>9</v>
      </c>
      <c r="XX34">
        <v>0</v>
      </c>
      <c r="XY34">
        <v>0</v>
      </c>
      <c r="XZ34">
        <v>0</v>
      </c>
      <c r="YA34">
        <v>9</v>
      </c>
      <c r="YB34">
        <v>9</v>
      </c>
      <c r="YC34">
        <v>9</v>
      </c>
      <c r="YD34">
        <v>9</v>
      </c>
      <c r="YE34">
        <v>9</v>
      </c>
      <c r="YF34">
        <v>9</v>
      </c>
      <c r="YG34">
        <v>9</v>
      </c>
      <c r="YH34">
        <v>9</v>
      </c>
      <c r="YI34">
        <v>9</v>
      </c>
      <c r="YJ34">
        <v>9</v>
      </c>
      <c r="YK34">
        <v>9</v>
      </c>
      <c r="YL34">
        <v>9</v>
      </c>
      <c r="YM34">
        <v>9</v>
      </c>
      <c r="YN34">
        <v>9</v>
      </c>
      <c r="YO34">
        <v>9</v>
      </c>
      <c r="YP34">
        <v>9</v>
      </c>
      <c r="YQ34">
        <v>9</v>
      </c>
      <c r="YR34">
        <v>9</v>
      </c>
      <c r="YS34">
        <v>9</v>
      </c>
      <c r="YT34">
        <v>9</v>
      </c>
      <c r="YU34">
        <v>9</v>
      </c>
      <c r="YV34">
        <v>9</v>
      </c>
      <c r="YW34">
        <v>9</v>
      </c>
      <c r="YX34">
        <v>9</v>
      </c>
      <c r="YY34">
        <v>9</v>
      </c>
      <c r="YZ34">
        <v>9</v>
      </c>
      <c r="ZA34">
        <v>9</v>
      </c>
      <c r="ZB34">
        <v>0</v>
      </c>
      <c r="ZC34">
        <v>0</v>
      </c>
      <c r="ZD34">
        <v>0</v>
      </c>
      <c r="ZE34">
        <v>0</v>
      </c>
      <c r="ZF34">
        <v>0</v>
      </c>
      <c r="ZG34">
        <v>0</v>
      </c>
      <c r="ZH34">
        <v>0</v>
      </c>
      <c r="ZI34">
        <v>0</v>
      </c>
      <c r="ZJ34">
        <v>0</v>
      </c>
      <c r="ZK34">
        <v>0</v>
      </c>
      <c r="ZL34">
        <v>0</v>
      </c>
      <c r="ZM34">
        <v>0</v>
      </c>
      <c r="ZN34">
        <v>9</v>
      </c>
      <c r="ZO34">
        <v>0</v>
      </c>
      <c r="ZP34">
        <v>0</v>
      </c>
      <c r="ZQ34">
        <v>0</v>
      </c>
      <c r="ZR34">
        <v>9</v>
      </c>
      <c r="ZS34">
        <v>9</v>
      </c>
      <c r="ZT34">
        <v>9</v>
      </c>
      <c r="ZU34">
        <v>9</v>
      </c>
      <c r="ZV34">
        <v>9</v>
      </c>
      <c r="ZW34">
        <v>9</v>
      </c>
      <c r="ZX34">
        <v>9</v>
      </c>
      <c r="ZY34">
        <v>9</v>
      </c>
      <c r="ZZ34">
        <v>0</v>
      </c>
      <c r="AAA34">
        <v>9</v>
      </c>
      <c r="AAB34">
        <v>9</v>
      </c>
      <c r="AAC34">
        <v>0</v>
      </c>
      <c r="AAD34">
        <v>0</v>
      </c>
      <c r="AAE34">
        <v>9</v>
      </c>
      <c r="AAF34">
        <v>9</v>
      </c>
      <c r="AAG34">
        <v>9</v>
      </c>
      <c r="AAH34">
        <v>9</v>
      </c>
      <c r="AAI34">
        <v>9</v>
      </c>
      <c r="AAJ34">
        <v>9</v>
      </c>
      <c r="AAK34">
        <v>9</v>
      </c>
      <c r="AAL34">
        <v>9</v>
      </c>
      <c r="AAM34">
        <v>0</v>
      </c>
      <c r="AAN34">
        <v>0</v>
      </c>
      <c r="AAO34">
        <v>9</v>
      </c>
      <c r="AAP34">
        <v>9</v>
      </c>
      <c r="AAQ34">
        <v>9</v>
      </c>
      <c r="AAR34">
        <v>9</v>
      </c>
      <c r="AAS34">
        <v>9</v>
      </c>
      <c r="AAT34">
        <v>9</v>
      </c>
      <c r="AAU34">
        <v>9</v>
      </c>
      <c r="AAV34">
        <v>9</v>
      </c>
      <c r="AAW34">
        <v>0</v>
      </c>
      <c r="AAX34">
        <v>9</v>
      </c>
      <c r="AAY34">
        <v>9</v>
      </c>
      <c r="AAZ34">
        <v>9</v>
      </c>
      <c r="ABA34">
        <v>9</v>
      </c>
      <c r="ABB34">
        <v>9</v>
      </c>
      <c r="ABC34">
        <v>9</v>
      </c>
      <c r="ABD34">
        <v>9</v>
      </c>
      <c r="ABE34">
        <v>9</v>
      </c>
      <c r="ABF34">
        <v>9</v>
      </c>
      <c r="ABG34">
        <v>9</v>
      </c>
      <c r="ABH34">
        <v>9</v>
      </c>
      <c r="ABI34">
        <v>9</v>
      </c>
      <c r="ABJ34">
        <v>9</v>
      </c>
      <c r="ABK34">
        <v>9</v>
      </c>
      <c r="ABL34">
        <v>9</v>
      </c>
      <c r="ABM34">
        <v>9</v>
      </c>
      <c r="ABN34">
        <v>9</v>
      </c>
      <c r="ABO34">
        <v>9</v>
      </c>
      <c r="ABP34">
        <v>9</v>
      </c>
      <c r="ABQ34">
        <v>0</v>
      </c>
      <c r="ABR34">
        <v>9</v>
      </c>
      <c r="ABS34">
        <v>9</v>
      </c>
      <c r="ABT34">
        <v>9</v>
      </c>
      <c r="ABU34">
        <v>9</v>
      </c>
      <c r="ABV34">
        <v>9</v>
      </c>
      <c r="ABW34">
        <v>9</v>
      </c>
      <c r="ABX34">
        <v>9</v>
      </c>
      <c r="ABY34">
        <v>0</v>
      </c>
      <c r="ABZ34">
        <v>9</v>
      </c>
      <c r="ACA34">
        <v>9</v>
      </c>
      <c r="ACB34">
        <v>9</v>
      </c>
      <c r="ACC34">
        <v>9</v>
      </c>
      <c r="ACD34">
        <v>9</v>
      </c>
      <c r="ACE34">
        <v>9</v>
      </c>
      <c r="ACF34">
        <v>9</v>
      </c>
      <c r="ACG34">
        <v>9</v>
      </c>
      <c r="ACH34">
        <v>9</v>
      </c>
      <c r="ACI34">
        <v>0</v>
      </c>
      <c r="ACJ34">
        <v>1</v>
      </c>
      <c r="ACK34">
        <v>9</v>
      </c>
      <c r="ACL34">
        <v>9</v>
      </c>
      <c r="ACM34">
        <v>9</v>
      </c>
      <c r="ACN34">
        <v>0</v>
      </c>
      <c r="ACO34">
        <v>0</v>
      </c>
      <c r="ACP34">
        <v>0</v>
      </c>
      <c r="ACQ34">
        <v>0</v>
      </c>
      <c r="ACR34">
        <v>0</v>
      </c>
      <c r="ACS34">
        <v>0</v>
      </c>
      <c r="ACT34">
        <v>0</v>
      </c>
      <c r="ACU34">
        <v>0</v>
      </c>
      <c r="ACV34">
        <v>0</v>
      </c>
      <c r="ACW34">
        <v>0</v>
      </c>
      <c r="ACX34">
        <v>0</v>
      </c>
      <c r="ACY34">
        <v>9</v>
      </c>
      <c r="ACZ34">
        <v>9</v>
      </c>
      <c r="ADA34">
        <v>9</v>
      </c>
      <c r="ADB34">
        <v>9</v>
      </c>
      <c r="ADC34">
        <v>9</v>
      </c>
      <c r="ADD34">
        <v>9</v>
      </c>
      <c r="ADE34">
        <v>9</v>
      </c>
      <c r="ADF34">
        <v>9</v>
      </c>
      <c r="ADG34">
        <v>9</v>
      </c>
      <c r="ADH34">
        <v>9</v>
      </c>
      <c r="ADI34">
        <v>9</v>
      </c>
      <c r="ADJ34">
        <v>0</v>
      </c>
      <c r="ADK34">
        <v>0</v>
      </c>
      <c r="ADL34">
        <v>0</v>
      </c>
      <c r="ADM34">
        <v>0</v>
      </c>
      <c r="ADN34">
        <v>9</v>
      </c>
      <c r="ADO34">
        <v>0</v>
      </c>
      <c r="ADP34">
        <v>0</v>
      </c>
      <c r="ADQ34">
        <v>0</v>
      </c>
      <c r="ADR34">
        <v>0</v>
      </c>
      <c r="ADS34">
        <v>1</v>
      </c>
      <c r="ADT34">
        <v>0</v>
      </c>
      <c r="ADU34">
        <v>0</v>
      </c>
      <c r="ADV34">
        <v>0</v>
      </c>
      <c r="ADW34">
        <v>9</v>
      </c>
      <c r="ADX34">
        <v>9</v>
      </c>
      <c r="ADY34">
        <v>9</v>
      </c>
      <c r="ADZ34">
        <v>9</v>
      </c>
      <c r="AEA34">
        <v>9</v>
      </c>
      <c r="AEB34">
        <v>0</v>
      </c>
      <c r="AEC34">
        <v>9</v>
      </c>
      <c r="AED34">
        <v>0</v>
      </c>
      <c r="AEE34">
        <v>9</v>
      </c>
      <c r="AEF34">
        <v>0</v>
      </c>
      <c r="AEG34">
        <v>9</v>
      </c>
      <c r="AEH34">
        <v>0</v>
      </c>
      <c r="AEI34">
        <v>0</v>
      </c>
      <c r="AEJ34">
        <v>0</v>
      </c>
      <c r="AEK34">
        <v>9</v>
      </c>
      <c r="AEL34">
        <v>0</v>
      </c>
      <c r="AEM34">
        <v>0</v>
      </c>
      <c r="AEN34">
        <v>0</v>
      </c>
      <c r="AEO34">
        <v>0</v>
      </c>
      <c r="AEP34">
        <v>0</v>
      </c>
      <c r="AEQ34">
        <v>0</v>
      </c>
      <c r="AER34">
        <v>0</v>
      </c>
      <c r="AES34">
        <v>0</v>
      </c>
      <c r="AET34">
        <v>0</v>
      </c>
      <c r="AEU34">
        <v>0</v>
      </c>
      <c r="AEV34">
        <v>9</v>
      </c>
      <c r="AEW34">
        <v>0</v>
      </c>
      <c r="AEX34">
        <v>0</v>
      </c>
      <c r="AEY34">
        <v>9</v>
      </c>
      <c r="AEZ34">
        <v>9</v>
      </c>
      <c r="AFA34">
        <v>9</v>
      </c>
      <c r="AFB34">
        <v>9</v>
      </c>
      <c r="AFC34">
        <v>9</v>
      </c>
      <c r="AFD34">
        <v>0</v>
      </c>
      <c r="AFE34">
        <v>0</v>
      </c>
      <c r="AFF34">
        <v>0</v>
      </c>
      <c r="AFG34">
        <v>0</v>
      </c>
      <c r="AFH34">
        <v>0</v>
      </c>
      <c r="AFI34">
        <v>0</v>
      </c>
      <c r="AFJ34">
        <v>0</v>
      </c>
      <c r="AFK34">
        <v>0</v>
      </c>
      <c r="AFL34">
        <v>0</v>
      </c>
      <c r="AFM34">
        <v>1</v>
      </c>
      <c r="AFN34">
        <v>1</v>
      </c>
      <c r="AFO34">
        <v>1</v>
      </c>
      <c r="AFP34">
        <v>1</v>
      </c>
      <c r="AFQ34">
        <v>1</v>
      </c>
      <c r="AFR34">
        <v>1</v>
      </c>
      <c r="AFS34">
        <v>1667.7551609</v>
      </c>
      <c r="AFT34">
        <v>1667.7551609</v>
      </c>
      <c r="AFU34">
        <v>1667.7551609</v>
      </c>
      <c r="AFV34">
        <v>1667.7551609</v>
      </c>
      <c r="AFW34">
        <v>1667.7551609</v>
      </c>
      <c r="AFX34">
        <v>1667.7551609</v>
      </c>
      <c r="AFY34">
        <v>1667.7551609</v>
      </c>
      <c r="AFZ34">
        <v>1667.7551609</v>
      </c>
      <c r="AGA34">
        <v>1667.7551609</v>
      </c>
      <c r="AGB34">
        <v>1667.7551609</v>
      </c>
      <c r="AGC34">
        <v>1667.7551609</v>
      </c>
      <c r="AGD34">
        <v>1667.7551609</v>
      </c>
      <c r="AGE34">
        <v>1667.7551609</v>
      </c>
      <c r="AGF34">
        <v>1667.7551609</v>
      </c>
      <c r="AGG34">
        <v>1667.7551609</v>
      </c>
      <c r="AGH34">
        <v>1667.7551609</v>
      </c>
      <c r="AGI34">
        <v>1667.7551609</v>
      </c>
      <c r="AGJ34">
        <v>1667.7551609</v>
      </c>
      <c r="AGK34">
        <v>1667.7551609</v>
      </c>
      <c r="AGL34">
        <v>1667.7551609</v>
      </c>
      <c r="AGM34">
        <v>1667.7551609</v>
      </c>
      <c r="AGN34">
        <v>1667.7551609</v>
      </c>
      <c r="AGO34">
        <v>1667.7551609</v>
      </c>
      <c r="AGP34">
        <v>1667.7551609</v>
      </c>
      <c r="AGQ34">
        <v>1667.7551609</v>
      </c>
      <c r="AGR34">
        <v>1667.7551609</v>
      </c>
      <c r="AGS34">
        <v>1667.7551609</v>
      </c>
      <c r="AGT34">
        <v>1667.7551609</v>
      </c>
      <c r="AGU34">
        <v>1667.7551609</v>
      </c>
      <c r="AGV34">
        <v>1667.7551609</v>
      </c>
      <c r="AGW34">
        <v>1667.7551609</v>
      </c>
      <c r="AGX34">
        <v>1667.7551609</v>
      </c>
      <c r="AGY34">
        <v>1667.7551609</v>
      </c>
      <c r="AGZ34">
        <v>1667.7551609</v>
      </c>
      <c r="AHA34">
        <v>1667.7551609</v>
      </c>
      <c r="AHB34">
        <v>1667.7551609</v>
      </c>
      <c r="AHC34">
        <v>1667.7551609</v>
      </c>
      <c r="AHD34">
        <v>1667.7551609</v>
      </c>
      <c r="AHE34">
        <v>1667.7551609</v>
      </c>
      <c r="AHF34">
        <v>1667.7551609</v>
      </c>
      <c r="AHG34">
        <v>1667.7551609</v>
      </c>
      <c r="AHH34">
        <v>1667.7551609</v>
      </c>
      <c r="AHI34">
        <v>1667.7551609</v>
      </c>
      <c r="AHJ34">
        <v>1667.7551609</v>
      </c>
      <c r="AHK34">
        <v>1667.7551609</v>
      </c>
      <c r="AHL34">
        <v>1667.7551609</v>
      </c>
      <c r="AHM34">
        <v>1667.7551609</v>
      </c>
      <c r="AHN34">
        <v>1667.7551609</v>
      </c>
      <c r="AHO34">
        <v>1667.7551609</v>
      </c>
      <c r="AHP34">
        <v>1667.7551609</v>
      </c>
      <c r="AHQ34">
        <v>1667.7551609</v>
      </c>
      <c r="AHR34">
        <v>1667.7551609</v>
      </c>
      <c r="AHS34">
        <v>1667.7551609</v>
      </c>
      <c r="AHT34">
        <v>1667.7551609</v>
      </c>
      <c r="AHU34">
        <v>1667.7551609</v>
      </c>
      <c r="AHV34">
        <v>1667.7551609</v>
      </c>
      <c r="AHW34">
        <v>1667.7551609</v>
      </c>
      <c r="AHX34">
        <v>1667.7551609</v>
      </c>
      <c r="AHY34">
        <v>1667.7551609</v>
      </c>
      <c r="AHZ34">
        <v>1667.7551609</v>
      </c>
      <c r="AIA34">
        <v>1667.7551609</v>
      </c>
      <c r="AIB34">
        <v>1667.7551609</v>
      </c>
      <c r="AIC34">
        <v>1667.7551609</v>
      </c>
      <c r="AID34">
        <v>1667.7551609</v>
      </c>
      <c r="AIE34">
        <v>1667.7551609</v>
      </c>
      <c r="AIF34">
        <v>1667.7551609</v>
      </c>
      <c r="AIG34">
        <v>1667.7551609</v>
      </c>
      <c r="AIH34">
        <v>1667.7551609</v>
      </c>
      <c r="AII34">
        <v>1669.7931255000001</v>
      </c>
      <c r="AIJ34">
        <v>1689.1122492</v>
      </c>
      <c r="AIK34">
        <v>1680.9520732000001</v>
      </c>
      <c r="AIL34">
        <v>1670.0738510000001</v>
      </c>
      <c r="AIM34">
        <v>1666.4059413</v>
      </c>
      <c r="AIN34">
        <v>1709.1542356</v>
      </c>
      <c r="AIO34">
        <v>1650.0888583000001</v>
      </c>
      <c r="AIP34">
        <v>1675.1955396000001</v>
      </c>
      <c r="AIQ34">
        <v>1660.1021931</v>
      </c>
      <c r="AIR34">
        <v>1654.4687942</v>
      </c>
      <c r="AIS34">
        <v>1670.0100172</v>
      </c>
      <c r="AIT34">
        <v>1669.2638216</v>
      </c>
      <c r="AIU34">
        <v>1662.4813455999999</v>
      </c>
      <c r="AIV34">
        <v>1667.7551609</v>
      </c>
      <c r="AIW34">
        <v>1667.7551609</v>
      </c>
      <c r="AIX34">
        <v>1667.7551609</v>
      </c>
      <c r="AIY34">
        <v>1667.7551609</v>
      </c>
      <c r="AIZ34">
        <v>1667.7551609</v>
      </c>
      <c r="AJA34">
        <v>1667.7551609</v>
      </c>
      <c r="AJB34">
        <v>1661.0118081000001</v>
      </c>
      <c r="AJC34">
        <v>1667.4245532</v>
      </c>
      <c r="AJD34">
        <v>1667.7551609</v>
      </c>
      <c r="AJE34">
        <v>1667.7551609</v>
      </c>
      <c r="AJF34">
        <v>1676.4063211</v>
      </c>
      <c r="AJG34">
        <v>1681.2517018999999</v>
      </c>
      <c r="AJH34">
        <v>1672.8362499</v>
      </c>
      <c r="AJI34">
        <v>1667.7551609</v>
      </c>
      <c r="AJJ34">
        <v>1667.7551609</v>
      </c>
      <c r="AJK34">
        <v>1667.7551609</v>
      </c>
      <c r="AJL34">
        <v>1667.7551609</v>
      </c>
      <c r="AJM34">
        <v>1667.7551609</v>
      </c>
      <c r="AJN34">
        <v>1667.7551609</v>
      </c>
      <c r="AJO34">
        <v>1667.7551609</v>
      </c>
      <c r="AJP34">
        <v>1665.6103046000001</v>
      </c>
      <c r="AJQ34">
        <v>1667.7551609</v>
      </c>
      <c r="AJR34">
        <v>1667.7551609</v>
      </c>
      <c r="AJS34">
        <v>1667.7551609</v>
      </c>
      <c r="AJT34">
        <v>1683.0476484999999</v>
      </c>
      <c r="AJU34">
        <v>1667.7551609</v>
      </c>
      <c r="AJV34">
        <v>1667.7551609</v>
      </c>
      <c r="AJW34">
        <v>1693.5126783999999</v>
      </c>
      <c r="AJX34">
        <v>1667.7551609</v>
      </c>
      <c r="AJY34">
        <v>1667.7551609</v>
      </c>
      <c r="AJZ34">
        <v>3344.9719727000002</v>
      </c>
      <c r="AKA34">
        <v>1667.7551609</v>
      </c>
      <c r="AKB34">
        <v>1667.7551609</v>
      </c>
      <c r="AKC34">
        <v>1667.7551609</v>
      </c>
      <c r="AKD34">
        <v>1667.7551609</v>
      </c>
      <c r="AKE34">
        <v>1667.7551609</v>
      </c>
      <c r="AKF34">
        <v>1667.7551609</v>
      </c>
      <c r="AKG34">
        <v>1667.7551609</v>
      </c>
      <c r="AKH34">
        <v>1667.7551609</v>
      </c>
      <c r="AKI34">
        <v>1667.7551609</v>
      </c>
      <c r="AKJ34">
        <v>1667.7551609</v>
      </c>
      <c r="AKK34">
        <v>1667.7551609</v>
      </c>
      <c r="AKL34">
        <v>1667.7551609</v>
      </c>
      <c r="AKM34">
        <v>1667.7551609</v>
      </c>
      <c r="AKN34">
        <v>1667.7551609</v>
      </c>
      <c r="AKO34">
        <v>1667.7551609</v>
      </c>
      <c r="AKP34">
        <v>1667.7551609</v>
      </c>
      <c r="AKQ34">
        <v>1667.7551609</v>
      </c>
      <c r="AKR34">
        <v>1667.7551609</v>
      </c>
      <c r="AKS34">
        <v>1667.7551609</v>
      </c>
      <c r="AKT34">
        <v>1667.7551609</v>
      </c>
      <c r="AKU34">
        <v>1667.7551609</v>
      </c>
      <c r="AKV34">
        <v>1667.7551609</v>
      </c>
      <c r="AKW34">
        <v>1667.7551609</v>
      </c>
      <c r="AKX34">
        <v>1667.7551609</v>
      </c>
      <c r="AKY34">
        <v>1667.7551609</v>
      </c>
      <c r="AKZ34">
        <v>1667.7551609</v>
      </c>
      <c r="ALA34">
        <v>1667.7551609</v>
      </c>
      <c r="ALB34">
        <v>1667.7551609</v>
      </c>
      <c r="ALC34">
        <v>1667.7551609</v>
      </c>
      <c r="ALD34">
        <v>1667.7551609</v>
      </c>
      <c r="ALE34">
        <v>1667.7551609</v>
      </c>
      <c r="ALF34">
        <v>1667.7551609</v>
      </c>
      <c r="ALG34">
        <v>1667.7551609</v>
      </c>
      <c r="ALH34">
        <v>1667.7551609</v>
      </c>
      <c r="ALI34">
        <v>1667.7551609</v>
      </c>
      <c r="ALJ34">
        <v>1667.7551609</v>
      </c>
      <c r="ALK34">
        <v>1667.7551609</v>
      </c>
      <c r="ALL34">
        <v>1667.7551609</v>
      </c>
      <c r="ALM34">
        <v>1667.7551609</v>
      </c>
      <c r="ALN34">
        <v>1667.7551609</v>
      </c>
      <c r="ALO34">
        <v>1667.7551609</v>
      </c>
      <c r="ALP34">
        <v>1667.7551609</v>
      </c>
      <c r="ALQ34">
        <v>1667.7551609</v>
      </c>
      <c r="ALR34">
        <v>1667.7551609</v>
      </c>
      <c r="ALS34">
        <v>1667.7551609</v>
      </c>
      <c r="ALT34">
        <v>1667.7551609</v>
      </c>
      <c r="ALU34">
        <v>1667.7551609</v>
      </c>
      <c r="ALV34">
        <v>1667.7551609</v>
      </c>
      <c r="ALW34">
        <v>1667.7551609</v>
      </c>
      <c r="ALX34">
        <v>1667.7551609</v>
      </c>
      <c r="ALY34">
        <v>1667.7551609</v>
      </c>
      <c r="ALZ34">
        <v>1667.7551609</v>
      </c>
      <c r="AMA34">
        <v>1667.7551609</v>
      </c>
      <c r="AMB34">
        <v>1667.7551609</v>
      </c>
      <c r="AMC34">
        <v>1667.7551609</v>
      </c>
      <c r="AMD34">
        <v>1667.7551609</v>
      </c>
      <c r="AME34">
        <v>1667.7551609</v>
      </c>
      <c r="AMF34">
        <v>1667.7551609</v>
      </c>
      <c r="AMG34">
        <v>1667.7551609</v>
      </c>
      <c r="AMH34">
        <v>1667.7551609</v>
      </c>
      <c r="AMI34">
        <v>1667.7551609</v>
      </c>
      <c r="AMJ34">
        <v>1667.7551609</v>
      </c>
      <c r="AMK34">
        <v>1667.7551609</v>
      </c>
      <c r="AML34">
        <v>1667.7551609</v>
      </c>
      <c r="AMM34">
        <v>1667.7551609</v>
      </c>
      <c r="AMN34">
        <v>1667.7551609</v>
      </c>
      <c r="AMO34">
        <v>1667.7551609</v>
      </c>
      <c r="AMP34">
        <v>1667.7551609</v>
      </c>
      <c r="AMQ34">
        <v>1667.7551609</v>
      </c>
      <c r="AMR34">
        <v>1667.7551609</v>
      </c>
      <c r="AMS34">
        <v>1667.7551609</v>
      </c>
      <c r="AMT34">
        <v>1667.7551609</v>
      </c>
      <c r="AMU34">
        <v>1667.7551609</v>
      </c>
      <c r="AMV34">
        <v>1667.7551609</v>
      </c>
      <c r="AMW34">
        <v>1667.7551609</v>
      </c>
      <c r="AMX34">
        <v>1667.7551609</v>
      </c>
      <c r="AMY34">
        <v>1667.7551609</v>
      </c>
      <c r="AMZ34">
        <v>1667.7551609</v>
      </c>
      <c r="ANA34">
        <v>1667.7551609</v>
      </c>
      <c r="ANB34">
        <v>1667.7551609</v>
      </c>
      <c r="ANC34">
        <v>1667.7551609</v>
      </c>
      <c r="AND34">
        <v>1667.7551609</v>
      </c>
      <c r="ANE34">
        <v>1667.7551609</v>
      </c>
      <c r="ANF34">
        <v>1667.7551609</v>
      </c>
      <c r="ANG34">
        <v>1667.7551609</v>
      </c>
      <c r="ANH34">
        <v>1667.7551609</v>
      </c>
      <c r="ANI34">
        <v>724</v>
      </c>
      <c r="ANJ34">
        <v>4764</v>
      </c>
      <c r="ANK34">
        <v>1</v>
      </c>
      <c r="ANL34">
        <v>102712</v>
      </c>
      <c r="ANM34">
        <v>5309</v>
      </c>
      <c r="ANN34">
        <v>26979</v>
      </c>
      <c r="ANO34">
        <v>92052</v>
      </c>
      <c r="ANP34">
        <v>4732</v>
      </c>
      <c r="ANQ34">
        <v>104</v>
      </c>
      <c r="ANR34">
        <v>10660</v>
      </c>
      <c r="ANS34">
        <v>577</v>
      </c>
      <c r="ANW34">
        <v>2</v>
      </c>
      <c r="AOH34">
        <v>0</v>
      </c>
      <c r="AOI34">
        <v>0</v>
      </c>
      <c r="AOJ34">
        <v>0</v>
      </c>
      <c r="AOK34">
        <v>0</v>
      </c>
      <c r="AOL34">
        <v>0</v>
      </c>
      <c r="AOM34">
        <v>0</v>
      </c>
      <c r="AON34">
        <v>9</v>
      </c>
      <c r="AOO34">
        <v>9</v>
      </c>
      <c r="AOP34">
        <v>9</v>
      </c>
      <c r="AOQ34">
        <v>9</v>
      </c>
      <c r="AOR34">
        <v>9795</v>
      </c>
      <c r="AOS34">
        <v>46235</v>
      </c>
      <c r="AOT34">
        <v>2913</v>
      </c>
      <c r="AOU34">
        <v>865</v>
      </c>
      <c r="AOV34">
        <v>8570</v>
      </c>
      <c r="AOW34">
        <v>0</v>
      </c>
      <c r="AOX34">
        <v>2711</v>
      </c>
      <c r="AOY34">
        <v>2029</v>
      </c>
      <c r="AOZ34">
        <v>10319</v>
      </c>
      <c r="APA34">
        <v>19275</v>
      </c>
      <c r="APB34">
        <v>0</v>
      </c>
      <c r="APC34">
        <v>46235</v>
      </c>
      <c r="APD34">
        <v>2913</v>
      </c>
      <c r="APE34">
        <v>0</v>
      </c>
      <c r="APF34">
        <v>8570</v>
      </c>
      <c r="APG34">
        <v>0</v>
      </c>
      <c r="APH34">
        <v>2711</v>
      </c>
      <c r="API34">
        <v>2029</v>
      </c>
      <c r="APJ34">
        <v>10319</v>
      </c>
      <c r="APK34">
        <v>19275</v>
      </c>
      <c r="APL34">
        <v>9795</v>
      </c>
      <c r="APM34">
        <v>0</v>
      </c>
      <c r="APN34">
        <v>865</v>
      </c>
      <c r="APO34">
        <v>0</v>
      </c>
      <c r="APP34">
        <v>0</v>
      </c>
      <c r="AQA34">
        <v>3</v>
      </c>
    </row>
    <row r="35" spans="1:1119" x14ac:dyDescent="0.25">
      <c r="A35">
        <v>5895</v>
      </c>
      <c r="B35">
        <v>1</v>
      </c>
      <c r="C35">
        <v>1</v>
      </c>
      <c r="D35">
        <v>4</v>
      </c>
      <c r="F35">
        <v>220000</v>
      </c>
      <c r="G35">
        <v>8</v>
      </c>
      <c r="H35">
        <v>1</v>
      </c>
      <c r="I35">
        <v>6</v>
      </c>
      <c r="J35">
        <v>2</v>
      </c>
      <c r="K35">
        <v>3</v>
      </c>
      <c r="P35">
        <v>8</v>
      </c>
      <c r="Q35">
        <v>1</v>
      </c>
      <c r="R35">
        <v>10</v>
      </c>
      <c r="S35">
        <v>1</v>
      </c>
      <c r="T35">
        <v>1</v>
      </c>
      <c r="U35">
        <v>3</v>
      </c>
      <c r="V35">
        <v>2</v>
      </c>
      <c r="X35">
        <v>2001</v>
      </c>
      <c r="Y35">
        <v>8</v>
      </c>
      <c r="AA35">
        <v>2</v>
      </c>
      <c r="AB35">
        <v>2</v>
      </c>
      <c r="AC35">
        <v>2</v>
      </c>
      <c r="AD35">
        <v>2</v>
      </c>
      <c r="AE35">
        <v>2</v>
      </c>
      <c r="AF35">
        <v>2</v>
      </c>
      <c r="AG35">
        <v>2</v>
      </c>
      <c r="AH35">
        <v>2</v>
      </c>
      <c r="AI35">
        <v>2</v>
      </c>
      <c r="AJ35">
        <v>2</v>
      </c>
      <c r="AK35">
        <v>2</v>
      </c>
      <c r="AL35">
        <v>2</v>
      </c>
      <c r="AM35">
        <v>2</v>
      </c>
      <c r="AN35">
        <v>2</v>
      </c>
      <c r="AO35">
        <v>2</v>
      </c>
      <c r="AP35">
        <v>2</v>
      </c>
      <c r="AQ35">
        <v>2</v>
      </c>
      <c r="AR35">
        <v>11</v>
      </c>
      <c r="AS35">
        <v>17</v>
      </c>
      <c r="AT35">
        <v>28</v>
      </c>
      <c r="AU35">
        <v>30</v>
      </c>
      <c r="AV35">
        <v>15</v>
      </c>
      <c r="AW35">
        <v>55</v>
      </c>
      <c r="AX35">
        <v>8</v>
      </c>
      <c r="BA35">
        <v>2</v>
      </c>
      <c r="BL35">
        <v>1</v>
      </c>
      <c r="BM35">
        <v>2</v>
      </c>
      <c r="BN35">
        <v>1</v>
      </c>
      <c r="BP35">
        <v>1</v>
      </c>
      <c r="BQ35">
        <v>1</v>
      </c>
      <c r="BR35">
        <v>2</v>
      </c>
      <c r="BS35">
        <v>1</v>
      </c>
      <c r="BT35">
        <v>1</v>
      </c>
      <c r="BU35">
        <v>2</v>
      </c>
      <c r="BV35">
        <v>1</v>
      </c>
      <c r="BW35">
        <v>2</v>
      </c>
      <c r="BX35">
        <v>9</v>
      </c>
      <c r="BY35">
        <v>1</v>
      </c>
      <c r="BZ35">
        <v>2</v>
      </c>
      <c r="CA35">
        <v>1</v>
      </c>
      <c r="CB35">
        <v>1</v>
      </c>
      <c r="CC35">
        <v>1</v>
      </c>
      <c r="CG35">
        <v>12</v>
      </c>
      <c r="CJ35">
        <v>1</v>
      </c>
      <c r="CK35">
        <v>1</v>
      </c>
      <c r="CL35">
        <v>1</v>
      </c>
      <c r="CM35">
        <v>168</v>
      </c>
      <c r="CN35">
        <v>7</v>
      </c>
      <c r="CO35">
        <v>100</v>
      </c>
      <c r="CP35">
        <v>7</v>
      </c>
      <c r="CQ35">
        <v>1</v>
      </c>
      <c r="CR35">
        <v>2</v>
      </c>
      <c r="CS35">
        <v>1</v>
      </c>
      <c r="CT35">
        <v>1</v>
      </c>
      <c r="CU35">
        <v>2</v>
      </c>
      <c r="CV35">
        <v>2</v>
      </c>
      <c r="CW35">
        <v>2</v>
      </c>
      <c r="CX35">
        <v>2</v>
      </c>
      <c r="CZ35">
        <v>1</v>
      </c>
      <c r="DA35">
        <v>1</v>
      </c>
      <c r="DB35">
        <v>2</v>
      </c>
      <c r="DD35">
        <v>1</v>
      </c>
      <c r="DE35">
        <v>1</v>
      </c>
      <c r="DF35">
        <v>2</v>
      </c>
      <c r="DG35">
        <v>1</v>
      </c>
      <c r="DH35">
        <v>2</v>
      </c>
      <c r="DI35">
        <v>2</v>
      </c>
      <c r="DJ35">
        <v>2</v>
      </c>
      <c r="DK35">
        <v>2</v>
      </c>
      <c r="DL35">
        <v>2</v>
      </c>
      <c r="DM35">
        <v>2</v>
      </c>
      <c r="DO35">
        <v>2</v>
      </c>
      <c r="DP35">
        <v>1</v>
      </c>
      <c r="DV35">
        <v>2</v>
      </c>
      <c r="DW35">
        <v>2</v>
      </c>
      <c r="DY35">
        <v>2</v>
      </c>
      <c r="DZ35">
        <v>2</v>
      </c>
      <c r="EF35">
        <v>100</v>
      </c>
      <c r="EH35">
        <v>2</v>
      </c>
      <c r="EI35">
        <v>2</v>
      </c>
      <c r="EJ35">
        <v>2</v>
      </c>
      <c r="EK35">
        <v>1</v>
      </c>
      <c r="EL35">
        <v>2</v>
      </c>
      <c r="EM35">
        <v>2</v>
      </c>
      <c r="EN35">
        <v>2</v>
      </c>
      <c r="ER35">
        <v>100</v>
      </c>
      <c r="EV35">
        <v>4</v>
      </c>
      <c r="FK35">
        <v>1</v>
      </c>
      <c r="FL35">
        <v>1</v>
      </c>
      <c r="FM35">
        <v>2</v>
      </c>
      <c r="FN35">
        <v>1</v>
      </c>
      <c r="FO35">
        <v>1</v>
      </c>
      <c r="FP35">
        <v>1</v>
      </c>
      <c r="FQ35">
        <v>1</v>
      </c>
      <c r="GL35">
        <v>2</v>
      </c>
      <c r="GM35">
        <v>1</v>
      </c>
      <c r="GN35">
        <v>2</v>
      </c>
      <c r="GO35">
        <v>1</v>
      </c>
      <c r="GP35">
        <v>1</v>
      </c>
      <c r="GQ35">
        <v>2</v>
      </c>
      <c r="GR35">
        <v>2</v>
      </c>
      <c r="GS35">
        <v>2</v>
      </c>
      <c r="GU35">
        <v>2</v>
      </c>
      <c r="GV35">
        <v>2</v>
      </c>
      <c r="GX35">
        <v>1</v>
      </c>
      <c r="GZ35">
        <v>80</v>
      </c>
      <c r="HA35">
        <v>2</v>
      </c>
      <c r="HB35">
        <v>2</v>
      </c>
      <c r="HC35">
        <v>2</v>
      </c>
      <c r="HD35">
        <v>1</v>
      </c>
      <c r="HE35">
        <v>2</v>
      </c>
      <c r="HF35">
        <v>2</v>
      </c>
      <c r="HG35">
        <v>2</v>
      </c>
      <c r="HH35">
        <v>2</v>
      </c>
      <c r="HL35">
        <v>100</v>
      </c>
      <c r="HQ35">
        <v>4</v>
      </c>
      <c r="IE35">
        <v>1</v>
      </c>
      <c r="IF35">
        <v>2</v>
      </c>
      <c r="IG35">
        <v>2</v>
      </c>
      <c r="IH35">
        <v>2</v>
      </c>
      <c r="II35">
        <v>2</v>
      </c>
      <c r="IJ35">
        <v>2</v>
      </c>
      <c r="IK35">
        <v>2</v>
      </c>
      <c r="IU35">
        <v>2</v>
      </c>
      <c r="IV35">
        <v>1</v>
      </c>
      <c r="IW35">
        <v>2</v>
      </c>
      <c r="IX35">
        <v>1</v>
      </c>
      <c r="IY35">
        <v>1</v>
      </c>
      <c r="IZ35">
        <v>2</v>
      </c>
      <c r="JA35">
        <v>1</v>
      </c>
      <c r="JB35">
        <v>1</v>
      </c>
      <c r="JC35">
        <v>1</v>
      </c>
      <c r="JD35">
        <v>1</v>
      </c>
      <c r="JE35">
        <v>1</v>
      </c>
      <c r="JF35">
        <v>1</v>
      </c>
      <c r="JG35">
        <v>1</v>
      </c>
      <c r="JH35">
        <v>1</v>
      </c>
      <c r="JI35">
        <v>2</v>
      </c>
      <c r="JJ35">
        <v>2</v>
      </c>
      <c r="JL35">
        <v>2</v>
      </c>
      <c r="JM35">
        <v>1</v>
      </c>
      <c r="JS35">
        <v>1</v>
      </c>
      <c r="JV35">
        <v>2</v>
      </c>
      <c r="JW35">
        <v>2</v>
      </c>
      <c r="JY35">
        <v>2</v>
      </c>
      <c r="JZ35">
        <v>2</v>
      </c>
      <c r="KF35">
        <v>2</v>
      </c>
      <c r="KG35">
        <v>2</v>
      </c>
      <c r="KI35">
        <v>2</v>
      </c>
      <c r="KJ35">
        <v>2</v>
      </c>
      <c r="KP35">
        <v>2</v>
      </c>
      <c r="KR35">
        <v>2</v>
      </c>
      <c r="LE35">
        <v>1</v>
      </c>
      <c r="LG35">
        <v>1</v>
      </c>
      <c r="LH35">
        <v>2</v>
      </c>
      <c r="LJ35">
        <v>2</v>
      </c>
      <c r="LO35">
        <v>2</v>
      </c>
      <c r="LP35">
        <v>2</v>
      </c>
      <c r="LQ35">
        <v>1</v>
      </c>
      <c r="LR35">
        <v>1</v>
      </c>
      <c r="LT35">
        <v>1</v>
      </c>
      <c r="LU35">
        <v>2</v>
      </c>
      <c r="LV35">
        <v>2</v>
      </c>
      <c r="MA35">
        <v>1</v>
      </c>
      <c r="MB35">
        <v>1</v>
      </c>
      <c r="MJ35">
        <v>1</v>
      </c>
      <c r="MT35">
        <v>1</v>
      </c>
      <c r="MU35">
        <v>2</v>
      </c>
      <c r="MY35">
        <v>1</v>
      </c>
      <c r="MZ35">
        <v>1</v>
      </c>
      <c r="NA35">
        <v>1</v>
      </c>
      <c r="NB35">
        <v>1</v>
      </c>
      <c r="NC35">
        <v>1</v>
      </c>
      <c r="ND35">
        <v>1</v>
      </c>
      <c r="NE35">
        <v>2</v>
      </c>
      <c r="NF35">
        <v>1</v>
      </c>
      <c r="NG35">
        <v>1</v>
      </c>
      <c r="NH35">
        <v>2</v>
      </c>
      <c r="NI35">
        <v>25</v>
      </c>
      <c r="NJ35">
        <v>8</v>
      </c>
      <c r="NK35">
        <v>2</v>
      </c>
      <c r="NL35">
        <v>3</v>
      </c>
      <c r="NN35">
        <v>1</v>
      </c>
      <c r="NO35">
        <v>1</v>
      </c>
      <c r="NU35">
        <v>1</v>
      </c>
      <c r="NV35">
        <v>125</v>
      </c>
      <c r="NW35">
        <v>6</v>
      </c>
      <c r="NX35">
        <v>1</v>
      </c>
      <c r="NY35">
        <v>3</v>
      </c>
      <c r="NZ35">
        <v>1</v>
      </c>
      <c r="OA35">
        <v>50</v>
      </c>
      <c r="OB35">
        <v>5</v>
      </c>
      <c r="OC35">
        <v>100</v>
      </c>
      <c r="OD35">
        <v>1</v>
      </c>
      <c r="OE35">
        <v>2</v>
      </c>
      <c r="OF35">
        <v>0</v>
      </c>
      <c r="OG35">
        <v>0</v>
      </c>
      <c r="OH35">
        <v>2</v>
      </c>
      <c r="OJ35">
        <v>1</v>
      </c>
      <c r="OK35">
        <v>2</v>
      </c>
      <c r="OM35">
        <v>2</v>
      </c>
      <c r="OO35">
        <v>2</v>
      </c>
      <c r="OQ35">
        <v>1</v>
      </c>
      <c r="OR35">
        <v>12</v>
      </c>
      <c r="OS35">
        <v>1</v>
      </c>
      <c r="OT35">
        <v>80</v>
      </c>
      <c r="OU35">
        <v>4</v>
      </c>
      <c r="OV35">
        <v>1</v>
      </c>
      <c r="OW35">
        <v>30</v>
      </c>
      <c r="OX35">
        <v>2</v>
      </c>
      <c r="OY35">
        <v>1</v>
      </c>
      <c r="OZ35">
        <v>1</v>
      </c>
      <c r="PA35">
        <v>1</v>
      </c>
      <c r="PB35">
        <v>2</v>
      </c>
      <c r="PC35">
        <v>1</v>
      </c>
      <c r="PD35">
        <v>1</v>
      </c>
      <c r="PE35">
        <v>1</v>
      </c>
      <c r="PF35">
        <v>2</v>
      </c>
      <c r="PG35">
        <v>80</v>
      </c>
      <c r="PH35">
        <v>10</v>
      </c>
      <c r="PJ35">
        <v>4</v>
      </c>
      <c r="PK35">
        <v>2</v>
      </c>
      <c r="PL35">
        <v>6</v>
      </c>
      <c r="PN35">
        <v>1</v>
      </c>
      <c r="PO35">
        <v>1</v>
      </c>
      <c r="PP35">
        <v>1</v>
      </c>
      <c r="PQ35">
        <v>1</v>
      </c>
      <c r="PR35">
        <v>1</v>
      </c>
      <c r="PS35">
        <v>1</v>
      </c>
      <c r="PT35">
        <v>2</v>
      </c>
      <c r="PU35">
        <v>2</v>
      </c>
      <c r="PV35">
        <v>4</v>
      </c>
      <c r="PW35">
        <v>2</v>
      </c>
      <c r="PX35">
        <v>2</v>
      </c>
      <c r="PY35">
        <v>1</v>
      </c>
      <c r="PZ35">
        <v>2</v>
      </c>
      <c r="QA35">
        <v>1</v>
      </c>
      <c r="QB35">
        <v>1</v>
      </c>
      <c r="QC35">
        <v>15</v>
      </c>
      <c r="QD35">
        <v>0</v>
      </c>
      <c r="QE35">
        <v>0</v>
      </c>
      <c r="QF35">
        <v>0</v>
      </c>
      <c r="QG35">
        <v>0</v>
      </c>
      <c r="QH35">
        <v>0</v>
      </c>
      <c r="QI35">
        <v>0</v>
      </c>
      <c r="QJ35">
        <v>9</v>
      </c>
      <c r="QK35">
        <v>9</v>
      </c>
      <c r="QL35">
        <v>9</v>
      </c>
      <c r="QM35">
        <v>9</v>
      </c>
      <c r="QN35">
        <v>0</v>
      </c>
      <c r="QO35">
        <v>0</v>
      </c>
      <c r="QP35">
        <v>0</v>
      </c>
      <c r="QQ35">
        <v>0</v>
      </c>
      <c r="QR35">
        <v>0</v>
      </c>
      <c r="QS35">
        <v>0</v>
      </c>
      <c r="QT35">
        <v>0</v>
      </c>
      <c r="QU35">
        <v>9</v>
      </c>
      <c r="QV35">
        <v>0</v>
      </c>
      <c r="QW35">
        <v>0</v>
      </c>
      <c r="QX35">
        <v>0</v>
      </c>
      <c r="QY35">
        <v>0</v>
      </c>
      <c r="QZ35">
        <v>0</v>
      </c>
      <c r="RA35">
        <v>0</v>
      </c>
      <c r="RB35">
        <v>0</v>
      </c>
      <c r="RC35">
        <v>0</v>
      </c>
      <c r="RD35">
        <v>0</v>
      </c>
      <c r="RE35">
        <v>0</v>
      </c>
      <c r="RF35">
        <v>0</v>
      </c>
      <c r="RG35">
        <v>0</v>
      </c>
      <c r="RH35">
        <v>0</v>
      </c>
      <c r="RI35">
        <v>0</v>
      </c>
      <c r="RJ35">
        <v>0</v>
      </c>
      <c r="RK35">
        <v>0</v>
      </c>
      <c r="RL35">
        <v>0</v>
      </c>
      <c r="RM35">
        <v>0</v>
      </c>
      <c r="RN35">
        <v>9</v>
      </c>
      <c r="RO35">
        <v>0</v>
      </c>
      <c r="RP35">
        <v>9</v>
      </c>
      <c r="RQ35">
        <v>9</v>
      </c>
      <c r="RR35">
        <v>9</v>
      </c>
      <c r="RS35">
        <v>9</v>
      </c>
      <c r="RT35">
        <v>9</v>
      </c>
      <c r="RU35">
        <v>9</v>
      </c>
      <c r="RV35">
        <v>9</v>
      </c>
      <c r="RW35">
        <v>9</v>
      </c>
      <c r="RX35">
        <v>9</v>
      </c>
      <c r="RY35">
        <v>0</v>
      </c>
      <c r="RZ35">
        <v>0</v>
      </c>
      <c r="SA35">
        <v>0</v>
      </c>
      <c r="SB35">
        <v>0</v>
      </c>
      <c r="SC35">
        <v>0</v>
      </c>
      <c r="SD35">
        <v>0</v>
      </c>
      <c r="SE35">
        <v>0</v>
      </c>
      <c r="SF35">
        <v>0</v>
      </c>
      <c r="SG35">
        <v>0</v>
      </c>
      <c r="SH35">
        <v>0</v>
      </c>
      <c r="SI35">
        <v>0</v>
      </c>
      <c r="SJ35">
        <v>0</v>
      </c>
      <c r="SK35">
        <v>0</v>
      </c>
      <c r="SL35">
        <v>0</v>
      </c>
      <c r="SM35">
        <v>0</v>
      </c>
      <c r="SN35">
        <v>0</v>
      </c>
      <c r="SO35">
        <v>0</v>
      </c>
      <c r="SP35">
        <v>9</v>
      </c>
      <c r="SQ35">
        <v>9</v>
      </c>
      <c r="SR35">
        <v>9</v>
      </c>
      <c r="SS35">
        <v>0</v>
      </c>
      <c r="ST35">
        <v>9</v>
      </c>
      <c r="SU35">
        <v>9</v>
      </c>
      <c r="SV35">
        <v>0</v>
      </c>
      <c r="SW35">
        <v>0</v>
      </c>
      <c r="SX35">
        <v>0</v>
      </c>
      <c r="SY35">
        <v>0</v>
      </c>
      <c r="SZ35">
        <v>0</v>
      </c>
      <c r="TA35">
        <v>1</v>
      </c>
      <c r="TB35">
        <v>0</v>
      </c>
      <c r="TC35">
        <v>0</v>
      </c>
      <c r="TD35">
        <v>0</v>
      </c>
      <c r="TE35">
        <v>0</v>
      </c>
      <c r="TF35">
        <v>0</v>
      </c>
      <c r="TG35">
        <v>0</v>
      </c>
      <c r="TH35">
        <v>0</v>
      </c>
      <c r="TI35">
        <v>0</v>
      </c>
      <c r="TJ35">
        <v>0</v>
      </c>
      <c r="TK35">
        <v>0</v>
      </c>
      <c r="TL35">
        <v>0</v>
      </c>
      <c r="TM35">
        <v>0</v>
      </c>
      <c r="TN35">
        <v>0</v>
      </c>
      <c r="TO35">
        <v>0</v>
      </c>
      <c r="TP35">
        <v>0</v>
      </c>
      <c r="TQ35">
        <v>0</v>
      </c>
      <c r="TR35">
        <v>0</v>
      </c>
      <c r="TS35">
        <v>0</v>
      </c>
      <c r="TT35">
        <v>0</v>
      </c>
      <c r="TU35">
        <v>0</v>
      </c>
      <c r="TV35">
        <v>0</v>
      </c>
      <c r="TW35">
        <v>0</v>
      </c>
      <c r="TX35">
        <v>9</v>
      </c>
      <c r="TY35">
        <v>0</v>
      </c>
      <c r="TZ35">
        <v>0</v>
      </c>
      <c r="UA35">
        <v>9</v>
      </c>
      <c r="UB35">
        <v>9</v>
      </c>
      <c r="UC35">
        <v>9</v>
      </c>
      <c r="UD35">
        <v>9</v>
      </c>
      <c r="UE35">
        <v>9</v>
      </c>
      <c r="UF35">
        <v>0</v>
      </c>
      <c r="UG35">
        <v>0</v>
      </c>
      <c r="UH35">
        <v>9</v>
      </c>
      <c r="UI35">
        <v>0</v>
      </c>
      <c r="UJ35">
        <v>0</v>
      </c>
      <c r="UK35">
        <v>9</v>
      </c>
      <c r="UL35">
        <v>9</v>
      </c>
      <c r="UM35">
        <v>9</v>
      </c>
      <c r="UN35">
        <v>9</v>
      </c>
      <c r="UO35">
        <v>9</v>
      </c>
      <c r="UP35">
        <v>0</v>
      </c>
      <c r="UQ35">
        <v>9</v>
      </c>
      <c r="UR35">
        <v>0</v>
      </c>
      <c r="US35">
        <v>0</v>
      </c>
      <c r="UT35">
        <v>0</v>
      </c>
      <c r="UU35">
        <v>0</v>
      </c>
      <c r="UV35">
        <v>0</v>
      </c>
      <c r="UW35">
        <v>0</v>
      </c>
      <c r="UX35">
        <v>0</v>
      </c>
      <c r="UY35">
        <v>9</v>
      </c>
      <c r="UZ35">
        <v>9</v>
      </c>
      <c r="VA35">
        <v>9</v>
      </c>
      <c r="VB35">
        <v>0</v>
      </c>
      <c r="VC35">
        <v>9</v>
      </c>
      <c r="VD35">
        <v>9</v>
      </c>
      <c r="VE35">
        <v>9</v>
      </c>
      <c r="VF35">
        <v>0</v>
      </c>
      <c r="VG35">
        <v>9</v>
      </c>
      <c r="VH35">
        <v>9</v>
      </c>
      <c r="VI35">
        <v>9</v>
      </c>
      <c r="VJ35">
        <v>9</v>
      </c>
      <c r="VK35">
        <v>9</v>
      </c>
      <c r="VL35">
        <v>9</v>
      </c>
      <c r="VM35">
        <v>9</v>
      </c>
      <c r="VN35">
        <v>9</v>
      </c>
      <c r="VO35">
        <v>9</v>
      </c>
      <c r="VP35">
        <v>9</v>
      </c>
      <c r="VQ35">
        <v>9</v>
      </c>
      <c r="VR35">
        <v>9</v>
      </c>
      <c r="VS35">
        <v>9</v>
      </c>
      <c r="VT35">
        <v>9</v>
      </c>
      <c r="VU35">
        <v>0</v>
      </c>
      <c r="VV35">
        <v>0</v>
      </c>
      <c r="VW35">
        <v>0</v>
      </c>
      <c r="VX35">
        <v>0</v>
      </c>
      <c r="VY35">
        <v>0</v>
      </c>
      <c r="VZ35">
        <v>0</v>
      </c>
      <c r="WA35">
        <v>0</v>
      </c>
      <c r="WB35">
        <v>9</v>
      </c>
      <c r="WC35">
        <v>9</v>
      </c>
      <c r="WD35">
        <v>9</v>
      </c>
      <c r="WE35">
        <v>9</v>
      </c>
      <c r="WF35">
        <v>9</v>
      </c>
      <c r="WG35">
        <v>9</v>
      </c>
      <c r="WH35">
        <v>9</v>
      </c>
      <c r="WI35">
        <v>9</v>
      </c>
      <c r="WJ35">
        <v>9</v>
      </c>
      <c r="WK35">
        <v>9</v>
      </c>
      <c r="WL35">
        <v>9</v>
      </c>
      <c r="WM35">
        <v>9</v>
      </c>
      <c r="WN35">
        <v>9</v>
      </c>
      <c r="WO35">
        <v>9</v>
      </c>
      <c r="WP35">
        <v>9</v>
      </c>
      <c r="WQ35">
        <v>9</v>
      </c>
      <c r="WR35">
        <v>9</v>
      </c>
      <c r="WS35">
        <v>0</v>
      </c>
      <c r="WT35">
        <v>0</v>
      </c>
      <c r="WU35">
        <v>0</v>
      </c>
      <c r="WV35">
        <v>0</v>
      </c>
      <c r="WW35">
        <v>0</v>
      </c>
      <c r="WX35">
        <v>0</v>
      </c>
      <c r="WY35">
        <v>0</v>
      </c>
      <c r="WZ35">
        <v>0</v>
      </c>
      <c r="XA35">
        <v>9</v>
      </c>
      <c r="XB35">
        <v>0</v>
      </c>
      <c r="XC35">
        <v>0</v>
      </c>
      <c r="XD35">
        <v>9</v>
      </c>
      <c r="XE35">
        <v>0</v>
      </c>
      <c r="XF35">
        <v>9</v>
      </c>
      <c r="XG35">
        <v>0</v>
      </c>
      <c r="XH35">
        <v>0</v>
      </c>
      <c r="XI35">
        <v>0</v>
      </c>
      <c r="XJ35">
        <v>0</v>
      </c>
      <c r="XK35">
        <v>0</v>
      </c>
      <c r="XL35">
        <v>0</v>
      </c>
      <c r="XM35">
        <v>0</v>
      </c>
      <c r="XN35">
        <v>0</v>
      </c>
      <c r="XO35">
        <v>0</v>
      </c>
      <c r="XP35">
        <v>9</v>
      </c>
      <c r="XQ35">
        <v>9</v>
      </c>
      <c r="XR35">
        <v>9</v>
      </c>
      <c r="XS35">
        <v>0</v>
      </c>
      <c r="XT35">
        <v>9</v>
      </c>
      <c r="XU35">
        <v>9</v>
      </c>
      <c r="XV35">
        <v>9</v>
      </c>
      <c r="XW35">
        <v>9</v>
      </c>
      <c r="XX35">
        <v>0</v>
      </c>
      <c r="XY35">
        <v>9</v>
      </c>
      <c r="XZ35">
        <v>9</v>
      </c>
      <c r="YA35">
        <v>9</v>
      </c>
      <c r="YB35">
        <v>9</v>
      </c>
      <c r="YC35">
        <v>9</v>
      </c>
      <c r="YD35">
        <v>9</v>
      </c>
      <c r="YE35">
        <v>9</v>
      </c>
      <c r="YF35">
        <v>9</v>
      </c>
      <c r="YG35">
        <v>9</v>
      </c>
      <c r="YH35">
        <v>9</v>
      </c>
      <c r="YI35">
        <v>9</v>
      </c>
      <c r="YJ35">
        <v>9</v>
      </c>
      <c r="YK35">
        <v>9</v>
      </c>
      <c r="YL35">
        <v>0</v>
      </c>
      <c r="YM35">
        <v>0</v>
      </c>
      <c r="YN35">
        <v>0</v>
      </c>
      <c r="YO35">
        <v>0</v>
      </c>
      <c r="YP35">
        <v>0</v>
      </c>
      <c r="YQ35">
        <v>0</v>
      </c>
      <c r="YR35">
        <v>0</v>
      </c>
      <c r="YS35">
        <v>9</v>
      </c>
      <c r="YT35">
        <v>9</v>
      </c>
      <c r="YU35">
        <v>9</v>
      </c>
      <c r="YV35">
        <v>9</v>
      </c>
      <c r="YW35">
        <v>9</v>
      </c>
      <c r="YX35">
        <v>9</v>
      </c>
      <c r="YY35">
        <v>9</v>
      </c>
      <c r="YZ35">
        <v>9</v>
      </c>
      <c r="ZA35">
        <v>9</v>
      </c>
      <c r="ZB35">
        <v>0</v>
      </c>
      <c r="ZC35">
        <v>0</v>
      </c>
      <c r="ZD35">
        <v>0</v>
      </c>
      <c r="ZE35">
        <v>0</v>
      </c>
      <c r="ZF35">
        <v>0</v>
      </c>
      <c r="ZG35">
        <v>0</v>
      </c>
      <c r="ZH35">
        <v>0</v>
      </c>
      <c r="ZI35">
        <v>0</v>
      </c>
      <c r="ZJ35">
        <v>0</v>
      </c>
      <c r="ZK35">
        <v>0</v>
      </c>
      <c r="ZL35">
        <v>0</v>
      </c>
      <c r="ZM35">
        <v>0</v>
      </c>
      <c r="ZN35">
        <v>0</v>
      </c>
      <c r="ZO35">
        <v>0</v>
      </c>
      <c r="ZP35">
        <v>0</v>
      </c>
      <c r="ZQ35">
        <v>0</v>
      </c>
      <c r="ZR35">
        <v>9</v>
      </c>
      <c r="ZS35">
        <v>0</v>
      </c>
      <c r="ZT35">
        <v>0</v>
      </c>
      <c r="ZU35">
        <v>9</v>
      </c>
      <c r="ZV35">
        <v>9</v>
      </c>
      <c r="ZW35">
        <v>9</v>
      </c>
      <c r="ZX35">
        <v>9</v>
      </c>
      <c r="ZY35">
        <v>9</v>
      </c>
      <c r="ZZ35">
        <v>0</v>
      </c>
      <c r="AAA35">
        <v>9</v>
      </c>
      <c r="AAB35">
        <v>9</v>
      </c>
      <c r="AAC35">
        <v>0</v>
      </c>
      <c r="AAD35">
        <v>0</v>
      </c>
      <c r="AAE35">
        <v>9</v>
      </c>
      <c r="AAF35">
        <v>0</v>
      </c>
      <c r="AAG35">
        <v>0</v>
      </c>
      <c r="AAH35">
        <v>9</v>
      </c>
      <c r="AAI35">
        <v>9</v>
      </c>
      <c r="AAJ35">
        <v>9</v>
      </c>
      <c r="AAK35">
        <v>9</v>
      </c>
      <c r="AAL35">
        <v>9</v>
      </c>
      <c r="AAM35">
        <v>0</v>
      </c>
      <c r="AAN35">
        <v>0</v>
      </c>
      <c r="AAO35">
        <v>9</v>
      </c>
      <c r="AAP35">
        <v>0</v>
      </c>
      <c r="AAQ35">
        <v>0</v>
      </c>
      <c r="AAR35">
        <v>9</v>
      </c>
      <c r="AAS35">
        <v>9</v>
      </c>
      <c r="AAT35">
        <v>9</v>
      </c>
      <c r="AAU35">
        <v>9</v>
      </c>
      <c r="AAV35">
        <v>9</v>
      </c>
      <c r="AAW35">
        <v>0</v>
      </c>
      <c r="AAX35">
        <v>9</v>
      </c>
      <c r="AAY35">
        <v>0</v>
      </c>
      <c r="AAZ35">
        <v>9</v>
      </c>
      <c r="ABA35">
        <v>9</v>
      </c>
      <c r="ABB35">
        <v>9</v>
      </c>
      <c r="ABC35">
        <v>9</v>
      </c>
      <c r="ABD35">
        <v>9</v>
      </c>
      <c r="ABE35">
        <v>9</v>
      </c>
      <c r="ABF35">
        <v>9</v>
      </c>
      <c r="ABG35">
        <v>9</v>
      </c>
      <c r="ABH35">
        <v>9</v>
      </c>
      <c r="ABI35">
        <v>9</v>
      </c>
      <c r="ABJ35">
        <v>9</v>
      </c>
      <c r="ABK35">
        <v>9</v>
      </c>
      <c r="ABL35">
        <v>0</v>
      </c>
      <c r="ABM35">
        <v>9</v>
      </c>
      <c r="ABN35">
        <v>9</v>
      </c>
      <c r="ABO35">
        <v>9</v>
      </c>
      <c r="ABP35">
        <v>9</v>
      </c>
      <c r="ABQ35">
        <v>0</v>
      </c>
      <c r="ABR35">
        <v>9</v>
      </c>
      <c r="ABS35">
        <v>9</v>
      </c>
      <c r="ABT35">
        <v>9</v>
      </c>
      <c r="ABU35">
        <v>9</v>
      </c>
      <c r="ABV35">
        <v>9</v>
      </c>
      <c r="ABW35">
        <v>9</v>
      </c>
      <c r="ABX35">
        <v>9</v>
      </c>
      <c r="ABY35">
        <v>0</v>
      </c>
      <c r="ABZ35">
        <v>9</v>
      </c>
      <c r="ACA35">
        <v>9</v>
      </c>
      <c r="ACB35">
        <v>9</v>
      </c>
      <c r="ACC35">
        <v>9</v>
      </c>
      <c r="ACD35">
        <v>9</v>
      </c>
      <c r="ACE35">
        <v>9</v>
      </c>
      <c r="ACF35">
        <v>9</v>
      </c>
      <c r="ACG35">
        <v>9</v>
      </c>
      <c r="ACH35">
        <v>9</v>
      </c>
      <c r="ACI35">
        <v>0</v>
      </c>
      <c r="ACJ35">
        <v>0</v>
      </c>
      <c r="ACK35">
        <v>9</v>
      </c>
      <c r="ACL35">
        <v>9</v>
      </c>
      <c r="ACM35">
        <v>9</v>
      </c>
      <c r="ACN35">
        <v>0</v>
      </c>
      <c r="ACO35">
        <v>0</v>
      </c>
      <c r="ACP35">
        <v>0</v>
      </c>
      <c r="ACQ35">
        <v>0</v>
      </c>
      <c r="ACR35">
        <v>0</v>
      </c>
      <c r="ACS35">
        <v>0</v>
      </c>
      <c r="ACT35">
        <v>0</v>
      </c>
      <c r="ACU35">
        <v>0</v>
      </c>
      <c r="ACV35">
        <v>0</v>
      </c>
      <c r="ACW35">
        <v>0</v>
      </c>
      <c r="ACX35">
        <v>1</v>
      </c>
      <c r="ACY35">
        <v>1</v>
      </c>
      <c r="ACZ35">
        <v>0</v>
      </c>
      <c r="ADA35">
        <v>0</v>
      </c>
      <c r="ADB35">
        <v>9</v>
      </c>
      <c r="ADC35">
        <v>0</v>
      </c>
      <c r="ADD35">
        <v>0</v>
      </c>
      <c r="ADE35">
        <v>9</v>
      </c>
      <c r="ADF35">
        <v>9</v>
      </c>
      <c r="ADG35">
        <v>9</v>
      </c>
      <c r="ADH35">
        <v>9</v>
      </c>
      <c r="ADI35">
        <v>9</v>
      </c>
      <c r="ADJ35">
        <v>0</v>
      </c>
      <c r="ADK35">
        <v>1</v>
      </c>
      <c r="ADL35">
        <v>0</v>
      </c>
      <c r="ADM35">
        <v>0</v>
      </c>
      <c r="ADN35">
        <v>0</v>
      </c>
      <c r="ADO35">
        <v>0</v>
      </c>
      <c r="ADP35">
        <v>1</v>
      </c>
      <c r="ADQ35">
        <v>1</v>
      </c>
      <c r="ADR35">
        <v>1</v>
      </c>
      <c r="ADS35">
        <v>1</v>
      </c>
      <c r="ADT35">
        <v>1</v>
      </c>
      <c r="ADU35">
        <v>1</v>
      </c>
      <c r="ADV35">
        <v>1</v>
      </c>
      <c r="ADW35">
        <v>0</v>
      </c>
      <c r="ADX35">
        <v>9</v>
      </c>
      <c r="ADY35">
        <v>0</v>
      </c>
      <c r="ADZ35">
        <v>0</v>
      </c>
      <c r="AEA35">
        <v>9</v>
      </c>
      <c r="AEB35">
        <v>0</v>
      </c>
      <c r="AEC35">
        <v>9</v>
      </c>
      <c r="AED35">
        <v>0</v>
      </c>
      <c r="AEE35">
        <v>9</v>
      </c>
      <c r="AEF35">
        <v>0</v>
      </c>
      <c r="AEG35">
        <v>0</v>
      </c>
      <c r="AEH35">
        <v>0</v>
      </c>
      <c r="AEI35">
        <v>0</v>
      </c>
      <c r="AEJ35">
        <v>0</v>
      </c>
      <c r="AEK35">
        <v>0</v>
      </c>
      <c r="AEL35">
        <v>0</v>
      </c>
      <c r="AEM35">
        <v>0</v>
      </c>
      <c r="AEN35">
        <v>0</v>
      </c>
      <c r="AEO35">
        <v>0</v>
      </c>
      <c r="AEP35">
        <v>0</v>
      </c>
      <c r="AEQ35">
        <v>0</v>
      </c>
      <c r="AER35">
        <v>0</v>
      </c>
      <c r="AES35">
        <v>0</v>
      </c>
      <c r="AET35">
        <v>0</v>
      </c>
      <c r="AEU35">
        <v>0</v>
      </c>
      <c r="AEV35">
        <v>0</v>
      </c>
      <c r="AEW35">
        <v>0</v>
      </c>
      <c r="AEX35">
        <v>9</v>
      </c>
      <c r="AEY35">
        <v>0</v>
      </c>
      <c r="AEZ35">
        <v>0</v>
      </c>
      <c r="AFA35">
        <v>0</v>
      </c>
      <c r="AFB35">
        <v>9</v>
      </c>
      <c r="AFC35">
        <v>0</v>
      </c>
      <c r="AFD35">
        <v>0</v>
      </c>
      <c r="AFE35">
        <v>0</v>
      </c>
      <c r="AFF35">
        <v>0</v>
      </c>
      <c r="AFG35">
        <v>0</v>
      </c>
      <c r="AFH35">
        <v>0</v>
      </c>
      <c r="AFI35">
        <v>0</v>
      </c>
      <c r="AFJ35">
        <v>0</v>
      </c>
      <c r="AFK35">
        <v>0</v>
      </c>
      <c r="AFL35">
        <v>0</v>
      </c>
      <c r="AFM35">
        <v>0</v>
      </c>
      <c r="AFN35">
        <v>0</v>
      </c>
      <c r="AFO35">
        <v>0</v>
      </c>
      <c r="AFP35">
        <v>0</v>
      </c>
      <c r="AFQ35">
        <v>0</v>
      </c>
      <c r="AFR35">
        <v>0</v>
      </c>
      <c r="AFS35">
        <v>30.431064391</v>
      </c>
      <c r="AFT35">
        <v>30.474442692</v>
      </c>
      <c r="AFU35">
        <v>30.409592014000001</v>
      </c>
      <c r="AFV35">
        <v>30.409592014000001</v>
      </c>
      <c r="AFW35">
        <v>30.474442692</v>
      </c>
      <c r="AFX35">
        <v>0</v>
      </c>
      <c r="AFY35">
        <v>45.625491398000001</v>
      </c>
      <c r="AFZ35">
        <v>30.583380281</v>
      </c>
      <c r="AGA35">
        <v>30.232294805999999</v>
      </c>
      <c r="AGB35">
        <v>30.308604832</v>
      </c>
      <c r="AGC35">
        <v>30.509739167999999</v>
      </c>
      <c r="AGD35">
        <v>30.621771892000002</v>
      </c>
      <c r="AGE35">
        <v>30.399608934</v>
      </c>
      <c r="AGF35">
        <v>30.347010385000001</v>
      </c>
      <c r="AGG35">
        <v>30.312097595000001</v>
      </c>
      <c r="AGH35">
        <v>30.480987788</v>
      </c>
      <c r="AGI35">
        <v>30.397190992999999</v>
      </c>
      <c r="AGJ35">
        <v>30.399331057000001</v>
      </c>
      <c r="AGK35">
        <v>30.418066973999998</v>
      </c>
      <c r="AGL35">
        <v>30.496351542999999</v>
      </c>
      <c r="AGM35">
        <v>30.367073633</v>
      </c>
      <c r="AGN35">
        <v>30.447623083</v>
      </c>
      <c r="AGO35">
        <v>30.251618902000001</v>
      </c>
      <c r="AGP35">
        <v>30.355239208</v>
      </c>
      <c r="AGQ35">
        <v>30.436605619000002</v>
      </c>
      <c r="AGR35">
        <v>30.283520472999999</v>
      </c>
      <c r="AGS35">
        <v>30.346631125999998</v>
      </c>
      <c r="AGT35">
        <v>30.284866675</v>
      </c>
      <c r="AGU35">
        <v>30.392760953</v>
      </c>
      <c r="AGV35">
        <v>30.454925823</v>
      </c>
      <c r="AGW35">
        <v>30.496733442</v>
      </c>
      <c r="AGX35">
        <v>30.389428590000001</v>
      </c>
      <c r="AGY35">
        <v>30.286054253</v>
      </c>
      <c r="AGZ35">
        <v>30.243034077000001</v>
      </c>
      <c r="AHA35">
        <v>30.482503876999999</v>
      </c>
      <c r="AHB35">
        <v>30.375508181000001</v>
      </c>
      <c r="AHC35">
        <v>30.426770652999998</v>
      </c>
      <c r="AHD35">
        <v>30.408790744000001</v>
      </c>
      <c r="AHE35">
        <v>30.442180042</v>
      </c>
      <c r="AHF35">
        <v>30.599805070999999</v>
      </c>
      <c r="AHG35">
        <v>30.324173157000001</v>
      </c>
      <c r="AHH35">
        <v>30.277147828</v>
      </c>
      <c r="AHI35">
        <v>30.123559464</v>
      </c>
      <c r="AHJ35">
        <v>30.540151544</v>
      </c>
      <c r="AHK35">
        <v>30.43701459</v>
      </c>
      <c r="AHL35">
        <v>30.372906213</v>
      </c>
      <c r="AHM35">
        <v>30.622015674</v>
      </c>
      <c r="AHN35">
        <v>30.368174864</v>
      </c>
      <c r="AHO35">
        <v>30.402550273999999</v>
      </c>
      <c r="AHP35">
        <v>30.387187645000001</v>
      </c>
      <c r="AHQ35">
        <v>30.431064391</v>
      </c>
      <c r="AHR35">
        <v>30.431064391</v>
      </c>
      <c r="AHS35">
        <v>30.431064391</v>
      </c>
      <c r="AHT35">
        <v>30.431064391</v>
      </c>
      <c r="AHU35">
        <v>30.431064391</v>
      </c>
      <c r="AHV35">
        <v>30.431064391</v>
      </c>
      <c r="AHW35">
        <v>30.373100175000001</v>
      </c>
      <c r="AHX35">
        <v>30.447990659999999</v>
      </c>
      <c r="AHY35">
        <v>30.371463192</v>
      </c>
      <c r="AHZ35">
        <v>30.553668065</v>
      </c>
      <c r="AIA35">
        <v>30.423274098</v>
      </c>
      <c r="AIB35">
        <v>30.423274098</v>
      </c>
      <c r="AIC35">
        <v>30.431064391</v>
      </c>
      <c r="AID35">
        <v>30.431064391</v>
      </c>
      <c r="AIE35">
        <v>30.431064391</v>
      </c>
      <c r="AIF35">
        <v>30.431064391</v>
      </c>
      <c r="AIG35">
        <v>30.431064391</v>
      </c>
      <c r="AIH35">
        <v>30.431064391</v>
      </c>
      <c r="AII35">
        <v>30.512169334999999</v>
      </c>
      <c r="AIJ35">
        <v>30.402234201999999</v>
      </c>
      <c r="AIK35">
        <v>30.447448465000001</v>
      </c>
      <c r="AIL35">
        <v>30.541467927999999</v>
      </c>
      <c r="AIM35">
        <v>30.225044345000001</v>
      </c>
      <c r="AIN35">
        <v>30.446701679</v>
      </c>
      <c r="AIO35">
        <v>30.423274098</v>
      </c>
      <c r="AIP35">
        <v>30.474442692</v>
      </c>
      <c r="AIQ35">
        <v>30.409592014000001</v>
      </c>
      <c r="AIR35">
        <v>30.442400433</v>
      </c>
      <c r="AIS35">
        <v>30.507105535000001</v>
      </c>
      <c r="AIT35">
        <v>30.431064391</v>
      </c>
      <c r="AIU35">
        <v>30.388262233999999</v>
      </c>
      <c r="AIV35">
        <v>30.431064391</v>
      </c>
      <c r="AIW35">
        <v>30.431064391</v>
      </c>
      <c r="AIX35">
        <v>30.431064391</v>
      </c>
      <c r="AIY35">
        <v>30.431064391</v>
      </c>
      <c r="AIZ35">
        <v>30.431064391</v>
      </c>
      <c r="AJA35">
        <v>30.431064391</v>
      </c>
      <c r="AJB35">
        <v>30.431064391</v>
      </c>
      <c r="AJC35">
        <v>30.431064391</v>
      </c>
      <c r="AJD35">
        <v>30.431064391</v>
      </c>
      <c r="AJE35">
        <v>30.431064391</v>
      </c>
      <c r="AJF35">
        <v>30.431064391</v>
      </c>
      <c r="AJG35">
        <v>30.431064391</v>
      </c>
      <c r="AJH35">
        <v>30.547550047000001</v>
      </c>
      <c r="AJI35">
        <v>30.431064391</v>
      </c>
      <c r="AJJ35">
        <v>30.431064391</v>
      </c>
      <c r="AJK35">
        <v>30.431064391</v>
      </c>
      <c r="AJL35">
        <v>30.304341035</v>
      </c>
      <c r="AJM35">
        <v>30.431064391</v>
      </c>
      <c r="AJN35">
        <v>30.388262233999999</v>
      </c>
      <c r="AJO35">
        <v>30.431064391</v>
      </c>
      <c r="AJP35">
        <v>30.431064391</v>
      </c>
      <c r="AJQ35">
        <v>30.431064391</v>
      </c>
      <c r="AJR35">
        <v>30.431064391</v>
      </c>
      <c r="AJS35">
        <v>30.388262233999999</v>
      </c>
      <c r="AJT35">
        <v>30.431064391</v>
      </c>
      <c r="AJU35">
        <v>30.346024816</v>
      </c>
      <c r="AJV35">
        <v>30.635874614999999</v>
      </c>
      <c r="AJW35">
        <v>30.431064391</v>
      </c>
      <c r="AJX35">
        <v>30.431064391</v>
      </c>
      <c r="AJY35">
        <v>30.399340343999999</v>
      </c>
      <c r="AJZ35">
        <v>30.431064391</v>
      </c>
      <c r="AKA35">
        <v>30.270711688999999</v>
      </c>
      <c r="AKB35">
        <v>30.431064391</v>
      </c>
      <c r="AKC35">
        <v>30.431064391</v>
      </c>
      <c r="AKD35">
        <v>30.431064391</v>
      </c>
      <c r="AKE35">
        <v>30.431064391</v>
      </c>
      <c r="AKF35">
        <v>30.431064391</v>
      </c>
      <c r="AKG35">
        <v>30.431064391</v>
      </c>
      <c r="AKH35">
        <v>30.591417093</v>
      </c>
      <c r="AKI35">
        <v>30.431064391</v>
      </c>
      <c r="AKJ35">
        <v>30.431064391</v>
      </c>
      <c r="AKK35">
        <v>30.474442692</v>
      </c>
      <c r="AKL35">
        <v>30.422900767000002</v>
      </c>
      <c r="AKM35">
        <v>30.431064391</v>
      </c>
      <c r="AKN35">
        <v>30.422900767000002</v>
      </c>
      <c r="AKO35">
        <v>30.591417093</v>
      </c>
      <c r="AKP35">
        <v>30.431064391</v>
      </c>
      <c r="AKQ35">
        <v>30.474442692</v>
      </c>
      <c r="AKR35">
        <v>30.599805070999999</v>
      </c>
      <c r="AKS35">
        <v>30.431064391</v>
      </c>
      <c r="AKT35">
        <v>30.431064391</v>
      </c>
      <c r="AKU35">
        <v>30.431064391</v>
      </c>
      <c r="AKV35">
        <v>30.400645014999998</v>
      </c>
      <c r="AKW35">
        <v>30.431064391</v>
      </c>
      <c r="AKX35">
        <v>30.431064391</v>
      </c>
      <c r="AKY35">
        <v>30.388262233999999</v>
      </c>
      <c r="AKZ35">
        <v>30.474442692</v>
      </c>
      <c r="ALA35">
        <v>30.422900767000002</v>
      </c>
      <c r="ALB35">
        <v>30.270711688999999</v>
      </c>
      <c r="ALC35">
        <v>30.422900767000002</v>
      </c>
      <c r="ALD35">
        <v>30.431064391</v>
      </c>
      <c r="ALE35">
        <v>30.501657864999999</v>
      </c>
      <c r="ALF35">
        <v>30.431064391</v>
      </c>
      <c r="ALG35">
        <v>30.431064391</v>
      </c>
      <c r="ALH35">
        <v>30.431064391</v>
      </c>
      <c r="ALI35">
        <v>30.431064391</v>
      </c>
      <c r="ALJ35">
        <v>30.431064391</v>
      </c>
      <c r="ALK35">
        <v>30.431064391</v>
      </c>
      <c r="ALL35">
        <v>30.431064391</v>
      </c>
      <c r="ALM35">
        <v>30.431064391</v>
      </c>
      <c r="ALN35">
        <v>30.431064391</v>
      </c>
      <c r="ALO35">
        <v>30.431064391</v>
      </c>
      <c r="ALP35">
        <v>30.431064391</v>
      </c>
      <c r="ALQ35">
        <v>30.431064391</v>
      </c>
      <c r="ALR35">
        <v>30.415502614000001</v>
      </c>
      <c r="ALS35">
        <v>30.431064391</v>
      </c>
      <c r="ALT35">
        <v>30.446701679</v>
      </c>
      <c r="ALU35">
        <v>30.446701679</v>
      </c>
      <c r="ALV35">
        <v>30.446701679</v>
      </c>
      <c r="ALW35">
        <v>30.431064391</v>
      </c>
      <c r="ALX35">
        <v>30.431064391</v>
      </c>
      <c r="ALY35">
        <v>30.431064391</v>
      </c>
      <c r="ALZ35">
        <v>30.431064391</v>
      </c>
      <c r="AMA35">
        <v>30.431064391</v>
      </c>
      <c r="AMB35">
        <v>30.431064391</v>
      </c>
      <c r="AMC35">
        <v>30.431064391</v>
      </c>
      <c r="AMD35">
        <v>30.431064391</v>
      </c>
      <c r="AME35">
        <v>30.431064391</v>
      </c>
      <c r="AMF35">
        <v>30.431064391</v>
      </c>
      <c r="AMG35">
        <v>30.431064391</v>
      </c>
      <c r="AMH35">
        <v>30.431064391</v>
      </c>
      <c r="AMI35">
        <v>30.431064391</v>
      </c>
      <c r="AMJ35">
        <v>30.431064391</v>
      </c>
      <c r="AMK35">
        <v>30.431064391</v>
      </c>
      <c r="AML35">
        <v>30.431064391</v>
      </c>
      <c r="AMM35">
        <v>30.431064391</v>
      </c>
      <c r="AMN35">
        <v>30.431064391</v>
      </c>
      <c r="AMO35">
        <v>30.431064391</v>
      </c>
      <c r="AMP35">
        <v>30.431064391</v>
      </c>
      <c r="AMQ35">
        <v>30.431064391</v>
      </c>
      <c r="AMR35">
        <v>30.431064391</v>
      </c>
      <c r="AMS35">
        <v>30.431064391</v>
      </c>
      <c r="AMT35">
        <v>30.431064391</v>
      </c>
      <c r="AMU35">
        <v>30.431064391</v>
      </c>
      <c r="AMV35">
        <v>30.431064391</v>
      </c>
      <c r="AMW35">
        <v>30.431064391</v>
      </c>
      <c r="AMX35">
        <v>30.431064391</v>
      </c>
      <c r="AMY35">
        <v>30.431064391</v>
      </c>
      <c r="AMZ35">
        <v>30.431064391</v>
      </c>
      <c r="ANA35">
        <v>30.431064391</v>
      </c>
      <c r="ANB35">
        <v>30.431064391</v>
      </c>
      <c r="ANC35">
        <v>30.431064391</v>
      </c>
      <c r="AND35">
        <v>30.431064391</v>
      </c>
      <c r="ANE35">
        <v>30.431064391</v>
      </c>
      <c r="ANF35">
        <v>30.431064391</v>
      </c>
      <c r="ANG35">
        <v>30.431064391</v>
      </c>
      <c r="ANH35">
        <v>30.431064391</v>
      </c>
      <c r="ANI35">
        <v>5340</v>
      </c>
      <c r="ANJ35">
        <v>627</v>
      </c>
      <c r="ANK35">
        <v>1</v>
      </c>
      <c r="ANL35">
        <v>64218465</v>
      </c>
      <c r="ANM35">
        <v>2187026</v>
      </c>
      <c r="ANN35">
        <v>9491382</v>
      </c>
      <c r="ANO35">
        <v>32384595</v>
      </c>
      <c r="ANP35">
        <v>1587341</v>
      </c>
      <c r="ANQ35">
        <v>28</v>
      </c>
      <c r="ANR35">
        <v>2870</v>
      </c>
      <c r="ANS35">
        <v>514</v>
      </c>
      <c r="ANW35">
        <v>1</v>
      </c>
      <c r="ANX35">
        <v>1</v>
      </c>
      <c r="ANY35">
        <v>2</v>
      </c>
      <c r="ANZ35">
        <v>2</v>
      </c>
      <c r="AOA35">
        <v>2</v>
      </c>
      <c r="AOB35">
        <v>1</v>
      </c>
      <c r="AOC35">
        <v>2</v>
      </c>
      <c r="AOD35">
        <v>2</v>
      </c>
      <c r="AOE35">
        <v>31831</v>
      </c>
      <c r="AOF35">
        <v>31831000</v>
      </c>
      <c r="AOG35">
        <v>599171</v>
      </c>
      <c r="AOH35">
        <v>2</v>
      </c>
      <c r="AOI35">
        <v>3</v>
      </c>
      <c r="AOJ35">
        <v>0</v>
      </c>
      <c r="AOK35">
        <v>3</v>
      </c>
      <c r="AOL35">
        <v>0</v>
      </c>
      <c r="AOM35">
        <v>0</v>
      </c>
      <c r="AON35">
        <v>9</v>
      </c>
      <c r="AOO35">
        <v>9</v>
      </c>
      <c r="AOP35">
        <v>2</v>
      </c>
      <c r="AOQ35">
        <v>3</v>
      </c>
      <c r="AOR35">
        <v>31585955</v>
      </c>
      <c r="AOS35">
        <v>0</v>
      </c>
      <c r="AOT35">
        <v>4643154</v>
      </c>
      <c r="AOU35">
        <v>245045</v>
      </c>
      <c r="AOV35">
        <v>10685454</v>
      </c>
      <c r="AOW35">
        <v>0</v>
      </c>
      <c r="AOX35">
        <v>2195814</v>
      </c>
      <c r="AOY35">
        <v>255057</v>
      </c>
      <c r="AOZ35">
        <v>1738962</v>
      </c>
      <c r="APA35">
        <v>12869024</v>
      </c>
      <c r="APB35">
        <v>0</v>
      </c>
      <c r="APC35">
        <v>0</v>
      </c>
      <c r="APD35">
        <v>4643154</v>
      </c>
      <c r="APE35">
        <v>0</v>
      </c>
      <c r="APF35">
        <v>10685454</v>
      </c>
      <c r="APG35">
        <v>0</v>
      </c>
      <c r="APH35">
        <v>2195814</v>
      </c>
      <c r="API35">
        <v>255057</v>
      </c>
      <c r="APJ35">
        <v>1738962</v>
      </c>
      <c r="APK35">
        <v>12866154</v>
      </c>
      <c r="APL35">
        <v>0</v>
      </c>
      <c r="APM35">
        <v>0</v>
      </c>
      <c r="APN35">
        <v>0</v>
      </c>
      <c r="APO35">
        <v>0</v>
      </c>
      <c r="APP35">
        <v>2870</v>
      </c>
      <c r="APV35">
        <v>31585955</v>
      </c>
      <c r="APW35">
        <v>0</v>
      </c>
      <c r="APX35">
        <v>245045</v>
      </c>
      <c r="APY35">
        <v>0</v>
      </c>
      <c r="APZ35">
        <v>0</v>
      </c>
      <c r="AQA35">
        <v>1</v>
      </c>
    </row>
    <row r="36" spans="1:1119" x14ac:dyDescent="0.25">
      <c r="A36">
        <v>5898</v>
      </c>
      <c r="B36">
        <v>2</v>
      </c>
      <c r="C36">
        <v>3</v>
      </c>
      <c r="D36">
        <v>4</v>
      </c>
      <c r="F36">
        <v>67000</v>
      </c>
      <c r="G36">
        <v>6</v>
      </c>
      <c r="H36">
        <v>9</v>
      </c>
      <c r="I36">
        <v>6</v>
      </c>
      <c r="J36">
        <v>2</v>
      </c>
      <c r="K36">
        <v>1</v>
      </c>
      <c r="P36">
        <v>3</v>
      </c>
      <c r="Q36">
        <v>1</v>
      </c>
      <c r="R36">
        <v>14</v>
      </c>
      <c r="S36">
        <v>2</v>
      </c>
      <c r="T36">
        <v>1</v>
      </c>
      <c r="U36">
        <v>1</v>
      </c>
      <c r="V36">
        <v>2</v>
      </c>
      <c r="X36">
        <v>2001</v>
      </c>
      <c r="Y36">
        <v>8</v>
      </c>
      <c r="AA36">
        <v>1</v>
      </c>
      <c r="AB36">
        <v>2</v>
      </c>
      <c r="AC36">
        <v>2</v>
      </c>
      <c r="AD36">
        <v>1</v>
      </c>
      <c r="AE36">
        <v>1</v>
      </c>
      <c r="AF36">
        <v>2</v>
      </c>
      <c r="AG36">
        <v>2</v>
      </c>
      <c r="AH36">
        <v>1</v>
      </c>
      <c r="AI36">
        <v>1</v>
      </c>
      <c r="AJ36">
        <v>2</v>
      </c>
      <c r="AK36">
        <v>2</v>
      </c>
      <c r="AL36">
        <v>2</v>
      </c>
      <c r="AM36">
        <v>2</v>
      </c>
      <c r="AN36">
        <v>1</v>
      </c>
      <c r="AO36">
        <v>2</v>
      </c>
      <c r="AP36">
        <v>2</v>
      </c>
      <c r="AQ36">
        <v>2</v>
      </c>
      <c r="AR36">
        <v>11</v>
      </c>
      <c r="AS36">
        <v>13</v>
      </c>
      <c r="AT36">
        <v>28</v>
      </c>
      <c r="AU36">
        <v>25</v>
      </c>
      <c r="AV36">
        <v>9</v>
      </c>
      <c r="AW36">
        <v>25</v>
      </c>
      <c r="AX36">
        <v>8</v>
      </c>
      <c r="BA36">
        <v>1</v>
      </c>
      <c r="BB36">
        <v>3</v>
      </c>
      <c r="BC36">
        <v>2</v>
      </c>
      <c r="BL36">
        <v>1</v>
      </c>
      <c r="BM36">
        <v>2</v>
      </c>
      <c r="BN36">
        <v>15</v>
      </c>
      <c r="BP36">
        <v>2</v>
      </c>
      <c r="BV36">
        <v>2</v>
      </c>
      <c r="BX36">
        <v>2</v>
      </c>
      <c r="BY36">
        <v>1</v>
      </c>
      <c r="BZ36">
        <v>2</v>
      </c>
      <c r="CA36">
        <v>2</v>
      </c>
      <c r="CB36">
        <v>2</v>
      </c>
      <c r="CE36">
        <v>2</v>
      </c>
      <c r="CF36">
        <v>2</v>
      </c>
      <c r="CG36">
        <v>12</v>
      </c>
      <c r="CJ36">
        <v>2</v>
      </c>
      <c r="CK36">
        <v>1</v>
      </c>
      <c r="CL36">
        <v>2</v>
      </c>
      <c r="CM36">
        <v>60</v>
      </c>
      <c r="CN36">
        <v>4</v>
      </c>
      <c r="CO36">
        <v>100</v>
      </c>
      <c r="CP36">
        <v>7</v>
      </c>
      <c r="CQ36">
        <v>1</v>
      </c>
      <c r="CR36">
        <v>1</v>
      </c>
      <c r="CS36">
        <v>1</v>
      </c>
      <c r="CT36">
        <v>1</v>
      </c>
      <c r="CU36">
        <v>2</v>
      </c>
      <c r="CV36">
        <v>1</v>
      </c>
      <c r="CW36">
        <v>1</v>
      </c>
      <c r="CX36">
        <v>1</v>
      </c>
      <c r="CZ36">
        <v>1</v>
      </c>
      <c r="DA36">
        <v>1</v>
      </c>
      <c r="DB36">
        <v>1</v>
      </c>
      <c r="DC36">
        <v>2</v>
      </c>
      <c r="DD36">
        <v>1</v>
      </c>
      <c r="DE36">
        <v>2</v>
      </c>
      <c r="DF36">
        <v>2</v>
      </c>
      <c r="DG36">
        <v>2</v>
      </c>
      <c r="DH36">
        <v>2</v>
      </c>
      <c r="DI36">
        <v>2</v>
      </c>
      <c r="DJ36">
        <v>2</v>
      </c>
      <c r="DK36">
        <v>2</v>
      </c>
      <c r="DL36">
        <v>2</v>
      </c>
      <c r="DM36">
        <v>1</v>
      </c>
      <c r="DN36">
        <v>2</v>
      </c>
      <c r="DO36">
        <v>2</v>
      </c>
      <c r="DV36">
        <v>1</v>
      </c>
      <c r="DW36">
        <v>2</v>
      </c>
      <c r="DX36">
        <v>2</v>
      </c>
      <c r="DY36">
        <v>2</v>
      </c>
      <c r="EF36">
        <v>100</v>
      </c>
      <c r="EH36">
        <v>2</v>
      </c>
      <c r="EI36">
        <v>1</v>
      </c>
      <c r="EJ36">
        <v>1</v>
      </c>
      <c r="EK36">
        <v>2</v>
      </c>
      <c r="EL36">
        <v>2</v>
      </c>
      <c r="EM36">
        <v>1</v>
      </c>
      <c r="EN36">
        <v>2</v>
      </c>
      <c r="EP36">
        <v>100</v>
      </c>
      <c r="EQ36">
        <v>100</v>
      </c>
      <c r="ET36">
        <v>5</v>
      </c>
      <c r="EV36">
        <v>3</v>
      </c>
      <c r="EX36">
        <v>1</v>
      </c>
      <c r="EY36">
        <v>1</v>
      </c>
      <c r="EZ36">
        <v>2</v>
      </c>
      <c r="FA36">
        <v>2</v>
      </c>
      <c r="FB36">
        <v>2</v>
      </c>
      <c r="FC36">
        <v>1</v>
      </c>
      <c r="FD36">
        <v>1</v>
      </c>
      <c r="FE36">
        <v>1</v>
      </c>
      <c r="FF36">
        <v>2</v>
      </c>
      <c r="FG36">
        <v>2</v>
      </c>
      <c r="FH36">
        <v>2</v>
      </c>
      <c r="FI36">
        <v>2</v>
      </c>
      <c r="FJ36">
        <v>1</v>
      </c>
      <c r="GB36">
        <v>2</v>
      </c>
      <c r="GC36">
        <v>1</v>
      </c>
      <c r="GD36">
        <v>1</v>
      </c>
      <c r="GE36">
        <v>2</v>
      </c>
      <c r="GF36">
        <v>2</v>
      </c>
      <c r="GG36">
        <v>2</v>
      </c>
      <c r="GH36">
        <v>2</v>
      </c>
      <c r="GI36">
        <v>1</v>
      </c>
      <c r="GJ36">
        <v>1</v>
      </c>
      <c r="GK36">
        <v>2</v>
      </c>
      <c r="GL36">
        <v>1</v>
      </c>
      <c r="GM36">
        <v>1</v>
      </c>
      <c r="GN36">
        <v>2</v>
      </c>
      <c r="GO36">
        <v>2</v>
      </c>
      <c r="GP36">
        <v>2</v>
      </c>
      <c r="GQ36">
        <v>2</v>
      </c>
      <c r="GR36">
        <v>1</v>
      </c>
      <c r="GS36">
        <v>2</v>
      </c>
      <c r="GT36">
        <v>2</v>
      </c>
      <c r="GU36">
        <v>2</v>
      </c>
      <c r="GZ36">
        <v>85</v>
      </c>
      <c r="HA36">
        <v>2</v>
      </c>
      <c r="HB36">
        <v>1</v>
      </c>
      <c r="HC36">
        <v>1</v>
      </c>
      <c r="HD36">
        <v>2</v>
      </c>
      <c r="HE36">
        <v>2</v>
      </c>
      <c r="HF36">
        <v>2</v>
      </c>
      <c r="HG36">
        <v>2</v>
      </c>
      <c r="HH36">
        <v>2</v>
      </c>
      <c r="HJ36">
        <v>100</v>
      </c>
      <c r="HK36">
        <v>20</v>
      </c>
      <c r="HQ36">
        <v>2</v>
      </c>
      <c r="HS36">
        <v>1</v>
      </c>
      <c r="HT36">
        <v>1</v>
      </c>
      <c r="HU36">
        <v>1</v>
      </c>
      <c r="HV36">
        <v>2</v>
      </c>
      <c r="HX36">
        <v>2</v>
      </c>
      <c r="HY36">
        <v>2</v>
      </c>
      <c r="HZ36">
        <v>2</v>
      </c>
      <c r="IA36">
        <v>1</v>
      </c>
      <c r="IB36">
        <v>2</v>
      </c>
      <c r="IC36">
        <v>2</v>
      </c>
      <c r="ID36">
        <v>2</v>
      </c>
      <c r="IU36">
        <v>1</v>
      </c>
      <c r="IV36">
        <v>1</v>
      </c>
      <c r="IW36">
        <v>2</v>
      </c>
      <c r="IX36">
        <v>2</v>
      </c>
      <c r="IY36">
        <v>2</v>
      </c>
      <c r="IZ36">
        <v>2</v>
      </c>
      <c r="JA36">
        <v>1</v>
      </c>
      <c r="JB36">
        <v>1</v>
      </c>
      <c r="JC36">
        <v>2</v>
      </c>
      <c r="JD36">
        <v>1</v>
      </c>
      <c r="JE36">
        <v>2</v>
      </c>
      <c r="JF36">
        <v>1</v>
      </c>
      <c r="JG36">
        <v>1</v>
      </c>
      <c r="JH36">
        <v>1</v>
      </c>
      <c r="JI36">
        <v>2</v>
      </c>
      <c r="JJ36">
        <v>1</v>
      </c>
      <c r="JK36">
        <v>2</v>
      </c>
      <c r="JL36">
        <v>2</v>
      </c>
      <c r="JS36">
        <v>1</v>
      </c>
      <c r="JV36">
        <v>2</v>
      </c>
      <c r="JW36">
        <v>2</v>
      </c>
      <c r="JX36">
        <v>2</v>
      </c>
      <c r="JY36">
        <v>2</v>
      </c>
      <c r="KF36">
        <v>1</v>
      </c>
      <c r="KG36">
        <v>2</v>
      </c>
      <c r="KH36">
        <v>2</v>
      </c>
      <c r="KI36">
        <v>1</v>
      </c>
      <c r="KP36">
        <v>2</v>
      </c>
      <c r="KQ36">
        <v>1</v>
      </c>
      <c r="KR36">
        <v>2</v>
      </c>
      <c r="KW36">
        <v>2</v>
      </c>
      <c r="KX36">
        <v>2</v>
      </c>
      <c r="KY36">
        <v>2</v>
      </c>
      <c r="KZ36">
        <v>2</v>
      </c>
      <c r="LA36">
        <v>1</v>
      </c>
      <c r="LB36">
        <v>1</v>
      </c>
      <c r="LE36">
        <v>2</v>
      </c>
      <c r="LF36">
        <v>2</v>
      </c>
      <c r="LG36">
        <v>1</v>
      </c>
      <c r="LO36">
        <v>1</v>
      </c>
      <c r="LP36">
        <v>2</v>
      </c>
      <c r="LQ36">
        <v>2</v>
      </c>
      <c r="LR36">
        <v>2</v>
      </c>
      <c r="LT36">
        <v>1</v>
      </c>
      <c r="LU36">
        <v>1</v>
      </c>
      <c r="LV36">
        <v>2</v>
      </c>
      <c r="MA36">
        <v>9</v>
      </c>
      <c r="MB36">
        <v>2</v>
      </c>
      <c r="MJ36">
        <v>2</v>
      </c>
      <c r="MT36">
        <v>2</v>
      </c>
      <c r="MU36">
        <v>1</v>
      </c>
      <c r="MY36">
        <v>1</v>
      </c>
      <c r="MZ36">
        <v>1</v>
      </c>
      <c r="NA36">
        <v>1</v>
      </c>
      <c r="NB36">
        <v>1</v>
      </c>
      <c r="NC36">
        <v>1</v>
      </c>
      <c r="ND36">
        <v>2</v>
      </c>
      <c r="NE36">
        <v>1</v>
      </c>
      <c r="NF36">
        <v>1</v>
      </c>
      <c r="NG36">
        <v>2</v>
      </c>
      <c r="NH36">
        <v>2</v>
      </c>
      <c r="NI36">
        <v>30</v>
      </c>
      <c r="NJ36">
        <v>30</v>
      </c>
      <c r="NK36">
        <v>8</v>
      </c>
      <c r="NM36">
        <v>7</v>
      </c>
      <c r="NN36">
        <v>3</v>
      </c>
      <c r="NU36">
        <v>1</v>
      </c>
      <c r="NV36">
        <v>100</v>
      </c>
      <c r="NW36">
        <v>6</v>
      </c>
      <c r="NX36">
        <v>1</v>
      </c>
      <c r="NY36">
        <v>4</v>
      </c>
      <c r="NZ36">
        <v>1</v>
      </c>
      <c r="OA36">
        <v>50</v>
      </c>
      <c r="OB36">
        <v>5</v>
      </c>
      <c r="OC36">
        <v>20</v>
      </c>
      <c r="OD36">
        <v>2</v>
      </c>
      <c r="OE36">
        <v>1</v>
      </c>
      <c r="OF36">
        <v>5</v>
      </c>
      <c r="OG36">
        <v>2</v>
      </c>
      <c r="OH36">
        <v>1</v>
      </c>
      <c r="OI36">
        <v>1</v>
      </c>
      <c r="OJ36">
        <v>2</v>
      </c>
      <c r="OK36">
        <v>2</v>
      </c>
      <c r="OM36">
        <v>1</v>
      </c>
      <c r="ON36">
        <v>4</v>
      </c>
      <c r="OO36">
        <v>2</v>
      </c>
      <c r="OQ36">
        <v>1</v>
      </c>
      <c r="OR36">
        <v>4</v>
      </c>
      <c r="OS36">
        <v>1</v>
      </c>
      <c r="OT36">
        <v>80</v>
      </c>
      <c r="OU36">
        <v>4</v>
      </c>
      <c r="OW36">
        <v>10</v>
      </c>
      <c r="OX36">
        <v>1</v>
      </c>
      <c r="OY36">
        <v>1</v>
      </c>
      <c r="OZ36">
        <v>1</v>
      </c>
      <c r="PA36">
        <v>1</v>
      </c>
      <c r="PB36">
        <v>1</v>
      </c>
      <c r="PC36">
        <v>2</v>
      </c>
      <c r="PD36">
        <v>1</v>
      </c>
      <c r="PE36">
        <v>2</v>
      </c>
      <c r="PF36">
        <v>2</v>
      </c>
      <c r="PG36">
        <v>75</v>
      </c>
      <c r="PH36">
        <v>15</v>
      </c>
      <c r="PI36">
        <v>5</v>
      </c>
      <c r="PK36">
        <v>20</v>
      </c>
      <c r="PN36">
        <v>2</v>
      </c>
      <c r="PO36">
        <v>2</v>
      </c>
      <c r="PP36">
        <v>1</v>
      </c>
      <c r="PQ36">
        <v>1</v>
      </c>
      <c r="PR36">
        <v>2</v>
      </c>
      <c r="PS36">
        <v>2</v>
      </c>
      <c r="PT36">
        <v>2</v>
      </c>
      <c r="PU36">
        <v>2</v>
      </c>
      <c r="PV36">
        <v>1</v>
      </c>
      <c r="PW36">
        <v>2</v>
      </c>
      <c r="PX36">
        <v>2</v>
      </c>
      <c r="PY36">
        <v>1</v>
      </c>
      <c r="PZ36">
        <v>2</v>
      </c>
      <c r="QA36">
        <v>2</v>
      </c>
      <c r="QB36">
        <v>1</v>
      </c>
      <c r="QC36">
        <v>5</v>
      </c>
      <c r="QD36">
        <v>0</v>
      </c>
      <c r="QE36">
        <v>0</v>
      </c>
      <c r="QF36">
        <v>0</v>
      </c>
      <c r="QG36">
        <v>0</v>
      </c>
      <c r="QH36">
        <v>0</v>
      </c>
      <c r="QI36">
        <v>0</v>
      </c>
      <c r="QJ36">
        <v>9</v>
      </c>
      <c r="QK36">
        <v>9</v>
      </c>
      <c r="QL36">
        <v>9</v>
      </c>
      <c r="QM36">
        <v>9</v>
      </c>
      <c r="QN36">
        <v>0</v>
      </c>
      <c r="QO36">
        <v>0</v>
      </c>
      <c r="QP36">
        <v>0</v>
      </c>
      <c r="QQ36">
        <v>0</v>
      </c>
      <c r="QR36">
        <v>0</v>
      </c>
      <c r="QS36">
        <v>0</v>
      </c>
      <c r="QT36">
        <v>0</v>
      </c>
      <c r="QU36">
        <v>9</v>
      </c>
      <c r="QV36">
        <v>0</v>
      </c>
      <c r="QW36">
        <v>0</v>
      </c>
      <c r="QX36">
        <v>0</v>
      </c>
      <c r="QY36">
        <v>0</v>
      </c>
      <c r="QZ36">
        <v>0</v>
      </c>
      <c r="RA36">
        <v>0</v>
      </c>
      <c r="RB36">
        <v>0</v>
      </c>
      <c r="RC36">
        <v>0</v>
      </c>
      <c r="RD36">
        <v>0</v>
      </c>
      <c r="RE36">
        <v>0</v>
      </c>
      <c r="RF36">
        <v>0</v>
      </c>
      <c r="RG36">
        <v>0</v>
      </c>
      <c r="RH36">
        <v>0</v>
      </c>
      <c r="RI36">
        <v>0</v>
      </c>
      <c r="RJ36">
        <v>0</v>
      </c>
      <c r="RK36">
        <v>0</v>
      </c>
      <c r="RL36">
        <v>0</v>
      </c>
      <c r="RM36">
        <v>0</v>
      </c>
      <c r="RN36">
        <v>9</v>
      </c>
      <c r="RO36">
        <v>0</v>
      </c>
      <c r="RP36">
        <v>0</v>
      </c>
      <c r="RQ36">
        <v>0</v>
      </c>
      <c r="RR36">
        <v>9</v>
      </c>
      <c r="RS36">
        <v>9</v>
      </c>
      <c r="RT36">
        <v>9</v>
      </c>
      <c r="RU36">
        <v>9</v>
      </c>
      <c r="RV36">
        <v>9</v>
      </c>
      <c r="RW36">
        <v>9</v>
      </c>
      <c r="RX36">
        <v>9</v>
      </c>
      <c r="RY36">
        <v>0</v>
      </c>
      <c r="RZ36">
        <v>0</v>
      </c>
      <c r="SA36">
        <v>0</v>
      </c>
      <c r="SB36">
        <v>0</v>
      </c>
      <c r="SC36">
        <v>9</v>
      </c>
      <c r="SD36">
        <v>9</v>
      </c>
      <c r="SE36">
        <v>9</v>
      </c>
      <c r="SF36">
        <v>9</v>
      </c>
      <c r="SG36">
        <v>9</v>
      </c>
      <c r="SH36">
        <v>0</v>
      </c>
      <c r="SI36">
        <v>9</v>
      </c>
      <c r="SJ36">
        <v>0</v>
      </c>
      <c r="SK36">
        <v>0</v>
      </c>
      <c r="SL36">
        <v>0</v>
      </c>
      <c r="SM36">
        <v>0</v>
      </c>
      <c r="SN36">
        <v>0</v>
      </c>
      <c r="SO36">
        <v>9</v>
      </c>
      <c r="SP36">
        <v>9</v>
      </c>
      <c r="SQ36">
        <v>0</v>
      </c>
      <c r="SR36">
        <v>0</v>
      </c>
      <c r="SS36">
        <v>0</v>
      </c>
      <c r="ST36">
        <v>9</v>
      </c>
      <c r="SU36">
        <v>9</v>
      </c>
      <c r="SV36">
        <v>0</v>
      </c>
      <c r="SW36">
        <v>0</v>
      </c>
      <c r="SX36">
        <v>0</v>
      </c>
      <c r="SY36">
        <v>0</v>
      </c>
      <c r="SZ36">
        <v>0</v>
      </c>
      <c r="TA36">
        <v>0</v>
      </c>
      <c r="TB36">
        <v>0</v>
      </c>
      <c r="TC36">
        <v>0</v>
      </c>
      <c r="TD36">
        <v>0</v>
      </c>
      <c r="TE36">
        <v>0</v>
      </c>
      <c r="TF36">
        <v>0</v>
      </c>
      <c r="TG36">
        <v>0</v>
      </c>
      <c r="TH36">
        <v>0</v>
      </c>
      <c r="TI36">
        <v>0</v>
      </c>
      <c r="TJ36">
        <v>0</v>
      </c>
      <c r="TK36">
        <v>0</v>
      </c>
      <c r="TL36">
        <v>0</v>
      </c>
      <c r="TM36">
        <v>0</v>
      </c>
      <c r="TN36">
        <v>0</v>
      </c>
      <c r="TO36">
        <v>0</v>
      </c>
      <c r="TP36">
        <v>0</v>
      </c>
      <c r="TQ36">
        <v>0</v>
      </c>
      <c r="TR36">
        <v>0</v>
      </c>
      <c r="TS36">
        <v>0</v>
      </c>
      <c r="TT36">
        <v>0</v>
      </c>
      <c r="TU36">
        <v>0</v>
      </c>
      <c r="TV36">
        <v>0</v>
      </c>
      <c r="TW36">
        <v>0</v>
      </c>
      <c r="TX36">
        <v>0</v>
      </c>
      <c r="TY36">
        <v>0</v>
      </c>
      <c r="TZ36">
        <v>9</v>
      </c>
      <c r="UA36">
        <v>9</v>
      </c>
      <c r="UB36">
        <v>9</v>
      </c>
      <c r="UC36">
        <v>9</v>
      </c>
      <c r="UD36">
        <v>9</v>
      </c>
      <c r="UE36">
        <v>9</v>
      </c>
      <c r="UF36">
        <v>0</v>
      </c>
      <c r="UG36">
        <v>0</v>
      </c>
      <c r="UH36">
        <v>0</v>
      </c>
      <c r="UI36">
        <v>0</v>
      </c>
      <c r="UJ36">
        <v>9</v>
      </c>
      <c r="UK36">
        <v>9</v>
      </c>
      <c r="UL36">
        <v>9</v>
      </c>
      <c r="UM36">
        <v>9</v>
      </c>
      <c r="UN36">
        <v>9</v>
      </c>
      <c r="UO36">
        <v>9</v>
      </c>
      <c r="UP36">
        <v>0</v>
      </c>
      <c r="UQ36">
        <v>9</v>
      </c>
      <c r="UR36">
        <v>0</v>
      </c>
      <c r="US36">
        <v>0</v>
      </c>
      <c r="UT36">
        <v>0</v>
      </c>
      <c r="UU36">
        <v>0</v>
      </c>
      <c r="UV36">
        <v>0</v>
      </c>
      <c r="UW36">
        <v>0</v>
      </c>
      <c r="UX36">
        <v>0</v>
      </c>
      <c r="UY36">
        <v>9</v>
      </c>
      <c r="UZ36">
        <v>0</v>
      </c>
      <c r="VA36">
        <v>0</v>
      </c>
      <c r="VB36">
        <v>9</v>
      </c>
      <c r="VC36">
        <v>9</v>
      </c>
      <c r="VD36">
        <v>0</v>
      </c>
      <c r="VE36">
        <v>9</v>
      </c>
      <c r="VF36">
        <v>0</v>
      </c>
      <c r="VG36">
        <v>9</v>
      </c>
      <c r="VH36">
        <v>0</v>
      </c>
      <c r="VI36">
        <v>0</v>
      </c>
      <c r="VJ36">
        <v>0</v>
      </c>
      <c r="VK36">
        <v>0</v>
      </c>
      <c r="VL36">
        <v>0</v>
      </c>
      <c r="VM36">
        <v>0</v>
      </c>
      <c r="VN36">
        <v>0</v>
      </c>
      <c r="VO36">
        <v>0</v>
      </c>
      <c r="VP36">
        <v>0</v>
      </c>
      <c r="VQ36">
        <v>0</v>
      </c>
      <c r="VR36">
        <v>0</v>
      </c>
      <c r="VS36">
        <v>0</v>
      </c>
      <c r="VT36">
        <v>0</v>
      </c>
      <c r="VU36">
        <v>9</v>
      </c>
      <c r="VV36">
        <v>9</v>
      </c>
      <c r="VW36">
        <v>9</v>
      </c>
      <c r="VX36">
        <v>9</v>
      </c>
      <c r="VY36">
        <v>9</v>
      </c>
      <c r="VZ36">
        <v>9</v>
      </c>
      <c r="WA36">
        <v>9</v>
      </c>
      <c r="WB36">
        <v>9</v>
      </c>
      <c r="WC36">
        <v>9</v>
      </c>
      <c r="WD36">
        <v>9</v>
      </c>
      <c r="WE36">
        <v>9</v>
      </c>
      <c r="WF36">
        <v>9</v>
      </c>
      <c r="WG36">
        <v>9</v>
      </c>
      <c r="WH36">
        <v>9</v>
      </c>
      <c r="WI36">
        <v>9</v>
      </c>
      <c r="WJ36">
        <v>9</v>
      </c>
      <c r="WK36">
        <v>9</v>
      </c>
      <c r="WL36">
        <v>0</v>
      </c>
      <c r="WM36">
        <v>0</v>
      </c>
      <c r="WN36">
        <v>0</v>
      </c>
      <c r="WO36">
        <v>0</v>
      </c>
      <c r="WP36">
        <v>0</v>
      </c>
      <c r="WQ36">
        <v>0</v>
      </c>
      <c r="WR36">
        <v>0</v>
      </c>
      <c r="WS36">
        <v>0</v>
      </c>
      <c r="WT36">
        <v>0</v>
      </c>
      <c r="WU36">
        <v>0</v>
      </c>
      <c r="WV36">
        <v>0</v>
      </c>
      <c r="WW36">
        <v>0</v>
      </c>
      <c r="WX36">
        <v>0</v>
      </c>
      <c r="WY36">
        <v>0</v>
      </c>
      <c r="WZ36">
        <v>0</v>
      </c>
      <c r="XA36">
        <v>0</v>
      </c>
      <c r="XB36">
        <v>0</v>
      </c>
      <c r="XC36">
        <v>9</v>
      </c>
      <c r="XD36">
        <v>9</v>
      </c>
      <c r="XE36">
        <v>9</v>
      </c>
      <c r="XF36">
        <v>9</v>
      </c>
      <c r="XG36">
        <v>0</v>
      </c>
      <c r="XH36">
        <v>0</v>
      </c>
      <c r="XI36">
        <v>0</v>
      </c>
      <c r="XJ36">
        <v>0</v>
      </c>
      <c r="XK36">
        <v>0</v>
      </c>
      <c r="XL36">
        <v>0</v>
      </c>
      <c r="XM36">
        <v>0</v>
      </c>
      <c r="XN36">
        <v>0</v>
      </c>
      <c r="XO36">
        <v>0</v>
      </c>
      <c r="XP36">
        <v>9</v>
      </c>
      <c r="XQ36">
        <v>0</v>
      </c>
      <c r="XR36">
        <v>0</v>
      </c>
      <c r="XS36">
        <v>9</v>
      </c>
      <c r="XT36">
        <v>9</v>
      </c>
      <c r="XU36">
        <v>9</v>
      </c>
      <c r="XV36">
        <v>9</v>
      </c>
      <c r="XW36">
        <v>9</v>
      </c>
      <c r="XX36">
        <v>0</v>
      </c>
      <c r="XY36">
        <v>9</v>
      </c>
      <c r="XZ36">
        <v>0</v>
      </c>
      <c r="YA36">
        <v>0</v>
      </c>
      <c r="YB36">
        <v>0</v>
      </c>
      <c r="YC36">
        <v>0</v>
      </c>
      <c r="YD36">
        <v>9</v>
      </c>
      <c r="YE36">
        <v>0</v>
      </c>
      <c r="YF36">
        <v>0</v>
      </c>
      <c r="YG36">
        <v>0</v>
      </c>
      <c r="YH36">
        <v>0</v>
      </c>
      <c r="YI36">
        <v>0</v>
      </c>
      <c r="YJ36">
        <v>0</v>
      </c>
      <c r="YK36">
        <v>0</v>
      </c>
      <c r="YL36">
        <v>9</v>
      </c>
      <c r="YM36">
        <v>9</v>
      </c>
      <c r="YN36">
        <v>9</v>
      </c>
      <c r="YO36">
        <v>9</v>
      </c>
      <c r="YP36">
        <v>9</v>
      </c>
      <c r="YQ36">
        <v>9</v>
      </c>
      <c r="YR36">
        <v>9</v>
      </c>
      <c r="YS36">
        <v>9</v>
      </c>
      <c r="YT36">
        <v>9</v>
      </c>
      <c r="YU36">
        <v>9</v>
      </c>
      <c r="YV36">
        <v>9</v>
      </c>
      <c r="YW36">
        <v>9</v>
      </c>
      <c r="YX36">
        <v>9</v>
      </c>
      <c r="YY36">
        <v>9</v>
      </c>
      <c r="YZ36">
        <v>9</v>
      </c>
      <c r="ZA36">
        <v>9</v>
      </c>
      <c r="ZB36">
        <v>0</v>
      </c>
      <c r="ZC36">
        <v>0</v>
      </c>
      <c r="ZD36">
        <v>0</v>
      </c>
      <c r="ZE36">
        <v>0</v>
      </c>
      <c r="ZF36">
        <v>0</v>
      </c>
      <c r="ZG36">
        <v>0</v>
      </c>
      <c r="ZH36">
        <v>0</v>
      </c>
      <c r="ZI36">
        <v>0</v>
      </c>
      <c r="ZJ36">
        <v>0</v>
      </c>
      <c r="ZK36">
        <v>0</v>
      </c>
      <c r="ZL36">
        <v>0</v>
      </c>
      <c r="ZM36">
        <v>0</v>
      </c>
      <c r="ZN36">
        <v>0</v>
      </c>
      <c r="ZO36">
        <v>0</v>
      </c>
      <c r="ZP36">
        <v>0</v>
      </c>
      <c r="ZQ36">
        <v>0</v>
      </c>
      <c r="ZR36">
        <v>0</v>
      </c>
      <c r="ZS36">
        <v>0</v>
      </c>
      <c r="ZT36">
        <v>9</v>
      </c>
      <c r="ZU36">
        <v>9</v>
      </c>
      <c r="ZV36">
        <v>9</v>
      </c>
      <c r="ZW36">
        <v>9</v>
      </c>
      <c r="ZX36">
        <v>9</v>
      </c>
      <c r="ZY36">
        <v>9</v>
      </c>
      <c r="ZZ36">
        <v>0</v>
      </c>
      <c r="AAA36">
        <v>9</v>
      </c>
      <c r="AAB36">
        <v>9</v>
      </c>
      <c r="AAC36">
        <v>0</v>
      </c>
      <c r="AAD36">
        <v>0</v>
      </c>
      <c r="AAE36">
        <v>0</v>
      </c>
      <c r="AAF36">
        <v>0</v>
      </c>
      <c r="AAG36">
        <v>9</v>
      </c>
      <c r="AAH36">
        <v>9</v>
      </c>
      <c r="AAI36">
        <v>9</v>
      </c>
      <c r="AAJ36">
        <v>9</v>
      </c>
      <c r="AAK36">
        <v>9</v>
      </c>
      <c r="AAL36">
        <v>9</v>
      </c>
      <c r="AAM36">
        <v>0</v>
      </c>
      <c r="AAN36">
        <v>0</v>
      </c>
      <c r="AAO36">
        <v>0</v>
      </c>
      <c r="AAP36">
        <v>0</v>
      </c>
      <c r="AAQ36">
        <v>9</v>
      </c>
      <c r="AAR36">
        <v>9</v>
      </c>
      <c r="AAS36">
        <v>9</v>
      </c>
      <c r="AAT36">
        <v>9</v>
      </c>
      <c r="AAU36">
        <v>9</v>
      </c>
      <c r="AAV36">
        <v>9</v>
      </c>
      <c r="AAW36">
        <v>0</v>
      </c>
      <c r="AAX36">
        <v>0</v>
      </c>
      <c r="AAY36">
        <v>0</v>
      </c>
      <c r="AAZ36">
        <v>9</v>
      </c>
      <c r="ABA36">
        <v>9</v>
      </c>
      <c r="ABB36">
        <v>9</v>
      </c>
      <c r="ABC36">
        <v>9</v>
      </c>
      <c r="ABD36">
        <v>0</v>
      </c>
      <c r="ABE36">
        <v>0</v>
      </c>
      <c r="ABF36">
        <v>0</v>
      </c>
      <c r="ABG36">
        <v>0</v>
      </c>
      <c r="ABH36">
        <v>0</v>
      </c>
      <c r="ABI36">
        <v>0</v>
      </c>
      <c r="ABJ36">
        <v>9</v>
      </c>
      <c r="ABK36">
        <v>9</v>
      </c>
      <c r="ABL36">
        <v>0</v>
      </c>
      <c r="ABM36">
        <v>9</v>
      </c>
      <c r="ABN36">
        <v>9</v>
      </c>
      <c r="ABO36">
        <v>9</v>
      </c>
      <c r="ABP36">
        <v>9</v>
      </c>
      <c r="ABQ36">
        <v>0</v>
      </c>
      <c r="ABR36">
        <v>9</v>
      </c>
      <c r="ABS36">
        <v>9</v>
      </c>
      <c r="ABT36">
        <v>9</v>
      </c>
      <c r="ABU36">
        <v>9</v>
      </c>
      <c r="ABV36">
        <v>9</v>
      </c>
      <c r="ABW36">
        <v>9</v>
      </c>
      <c r="ABX36">
        <v>9</v>
      </c>
      <c r="ABY36">
        <v>0</v>
      </c>
      <c r="ABZ36">
        <v>9</v>
      </c>
      <c r="ACA36">
        <v>9</v>
      </c>
      <c r="ACB36">
        <v>9</v>
      </c>
      <c r="ACC36">
        <v>9</v>
      </c>
      <c r="ACD36">
        <v>9</v>
      </c>
      <c r="ACE36">
        <v>9</v>
      </c>
      <c r="ACF36">
        <v>9</v>
      </c>
      <c r="ACG36">
        <v>9</v>
      </c>
      <c r="ACH36">
        <v>9</v>
      </c>
      <c r="ACI36">
        <v>0</v>
      </c>
      <c r="ACJ36">
        <v>0</v>
      </c>
      <c r="ACK36">
        <v>9</v>
      </c>
      <c r="ACL36">
        <v>9</v>
      </c>
      <c r="ACM36">
        <v>9</v>
      </c>
      <c r="ACN36">
        <v>0</v>
      </c>
      <c r="ACO36">
        <v>0</v>
      </c>
      <c r="ACP36">
        <v>0</v>
      </c>
      <c r="ACQ36">
        <v>0</v>
      </c>
      <c r="ACR36">
        <v>0</v>
      </c>
      <c r="ACS36">
        <v>0</v>
      </c>
      <c r="ACT36">
        <v>0</v>
      </c>
      <c r="ACU36">
        <v>0</v>
      </c>
      <c r="ACV36">
        <v>0</v>
      </c>
      <c r="ACW36">
        <v>0</v>
      </c>
      <c r="ACX36">
        <v>0</v>
      </c>
      <c r="ACY36">
        <v>0</v>
      </c>
      <c r="ACZ36">
        <v>0</v>
      </c>
      <c r="ADA36">
        <v>9</v>
      </c>
      <c r="ADB36">
        <v>0</v>
      </c>
      <c r="ADC36">
        <v>0</v>
      </c>
      <c r="ADD36">
        <v>9</v>
      </c>
      <c r="ADE36">
        <v>9</v>
      </c>
      <c r="ADF36">
        <v>9</v>
      </c>
      <c r="ADG36">
        <v>9</v>
      </c>
      <c r="ADH36">
        <v>9</v>
      </c>
      <c r="ADI36">
        <v>9</v>
      </c>
      <c r="ADJ36">
        <v>0</v>
      </c>
      <c r="ADK36">
        <v>0</v>
      </c>
      <c r="ADL36">
        <v>0</v>
      </c>
      <c r="ADM36">
        <v>0</v>
      </c>
      <c r="ADN36">
        <v>0</v>
      </c>
      <c r="ADO36">
        <v>0</v>
      </c>
      <c r="ADP36">
        <v>0</v>
      </c>
      <c r="ADQ36">
        <v>0</v>
      </c>
      <c r="ADR36">
        <v>0</v>
      </c>
      <c r="ADS36">
        <v>0</v>
      </c>
      <c r="ADT36">
        <v>0</v>
      </c>
      <c r="ADU36">
        <v>0</v>
      </c>
      <c r="ADV36">
        <v>0</v>
      </c>
      <c r="ADW36">
        <v>0</v>
      </c>
      <c r="ADX36">
        <v>0</v>
      </c>
      <c r="ADY36">
        <v>0</v>
      </c>
      <c r="ADZ36">
        <v>0</v>
      </c>
      <c r="AEA36">
        <v>9</v>
      </c>
      <c r="AEB36">
        <v>0</v>
      </c>
      <c r="AEC36">
        <v>0</v>
      </c>
      <c r="AED36">
        <v>0</v>
      </c>
      <c r="AEE36">
        <v>9</v>
      </c>
      <c r="AEF36">
        <v>0</v>
      </c>
      <c r="AEG36">
        <v>0</v>
      </c>
      <c r="AEH36">
        <v>0</v>
      </c>
      <c r="AEI36">
        <v>0</v>
      </c>
      <c r="AEJ36">
        <v>0</v>
      </c>
      <c r="AEK36">
        <v>9</v>
      </c>
      <c r="AEL36">
        <v>0</v>
      </c>
      <c r="AEM36">
        <v>0</v>
      </c>
      <c r="AEN36">
        <v>0</v>
      </c>
      <c r="AEO36">
        <v>0</v>
      </c>
      <c r="AEP36">
        <v>0</v>
      </c>
      <c r="AEQ36">
        <v>0</v>
      </c>
      <c r="AER36">
        <v>0</v>
      </c>
      <c r="AES36">
        <v>0</v>
      </c>
      <c r="AET36">
        <v>0</v>
      </c>
      <c r="AEU36">
        <v>0</v>
      </c>
      <c r="AEV36">
        <v>0</v>
      </c>
      <c r="AEW36">
        <v>0</v>
      </c>
      <c r="AEX36">
        <v>0</v>
      </c>
      <c r="AEY36">
        <v>9</v>
      </c>
      <c r="AEZ36">
        <v>0</v>
      </c>
      <c r="AFA36">
        <v>9</v>
      </c>
      <c r="AFB36">
        <v>9</v>
      </c>
      <c r="AFC36">
        <v>0</v>
      </c>
      <c r="AFD36">
        <v>0</v>
      </c>
      <c r="AFE36">
        <v>0</v>
      </c>
      <c r="AFF36">
        <v>0</v>
      </c>
      <c r="AFG36">
        <v>0</v>
      </c>
      <c r="AFH36">
        <v>0</v>
      </c>
      <c r="AFI36">
        <v>0</v>
      </c>
      <c r="AFJ36">
        <v>0</v>
      </c>
      <c r="AFK36">
        <v>0</v>
      </c>
      <c r="AFL36">
        <v>0</v>
      </c>
      <c r="AFM36">
        <v>0</v>
      </c>
      <c r="AFN36">
        <v>0</v>
      </c>
      <c r="AFO36">
        <v>0</v>
      </c>
      <c r="AFP36">
        <v>0</v>
      </c>
      <c r="AFQ36">
        <v>0</v>
      </c>
      <c r="AFR36">
        <v>0</v>
      </c>
      <c r="AFS36">
        <v>315.52020061000002</v>
      </c>
      <c r="AFT36">
        <v>315.52020061000002</v>
      </c>
      <c r="AFU36">
        <v>315.52020061000002</v>
      </c>
      <c r="AFV36">
        <v>315.52020061000002</v>
      </c>
      <c r="AFW36">
        <v>315.52020061000002</v>
      </c>
      <c r="AFX36">
        <v>315.52020061000002</v>
      </c>
      <c r="AFY36">
        <v>315.52020061000002</v>
      </c>
      <c r="AFZ36">
        <v>315.52020061000002</v>
      </c>
      <c r="AGA36">
        <v>315.52020061000002</v>
      </c>
      <c r="AGB36">
        <v>315.52020061000002</v>
      </c>
      <c r="AGC36">
        <v>315.52020061000002</v>
      </c>
      <c r="AGD36">
        <v>315.52020061000002</v>
      </c>
      <c r="AGE36">
        <v>315.52020061000002</v>
      </c>
      <c r="AGF36">
        <v>315.52020061000002</v>
      </c>
      <c r="AGG36">
        <v>315.52020061000002</v>
      </c>
      <c r="AGH36">
        <v>315.52020061000002</v>
      </c>
      <c r="AGI36">
        <v>315.52020061000002</v>
      </c>
      <c r="AGJ36">
        <v>315.52020061000002</v>
      </c>
      <c r="AGK36">
        <v>315.52020061000002</v>
      </c>
      <c r="AGL36">
        <v>315.52020061000002</v>
      </c>
      <c r="AGM36">
        <v>315.52020061000002</v>
      </c>
      <c r="AGN36">
        <v>318.43285493000002</v>
      </c>
      <c r="AGO36">
        <v>325.45546435</v>
      </c>
      <c r="AGP36">
        <v>463.59993517999999</v>
      </c>
      <c r="AGQ36">
        <v>0</v>
      </c>
      <c r="AGR36">
        <v>315.52020061000002</v>
      </c>
      <c r="AGS36">
        <v>315.52020061000002</v>
      </c>
      <c r="AGT36">
        <v>315.52020061000002</v>
      </c>
      <c r="AGU36">
        <v>315.52020061000002</v>
      </c>
      <c r="AGV36">
        <v>315.52020061000002</v>
      </c>
      <c r="AGW36">
        <v>315.52020061000002</v>
      </c>
      <c r="AGX36">
        <v>315.52020061000002</v>
      </c>
      <c r="AGY36">
        <v>315.52020061000002</v>
      </c>
      <c r="AGZ36">
        <v>313.08462208999998</v>
      </c>
      <c r="AHA36">
        <v>314.86997183</v>
      </c>
      <c r="AHB36">
        <v>316.60882053</v>
      </c>
      <c r="AHC36">
        <v>313.34296079000001</v>
      </c>
      <c r="AHD36">
        <v>315.52020061000002</v>
      </c>
      <c r="AHE36">
        <v>315.52020061000002</v>
      </c>
      <c r="AHF36">
        <v>315.52020061000002</v>
      </c>
      <c r="AHG36">
        <v>315.52020061000002</v>
      </c>
      <c r="AHH36">
        <v>315.52020061000002</v>
      </c>
      <c r="AHI36">
        <v>315.52020061000002</v>
      </c>
      <c r="AHJ36">
        <v>315.52020061000002</v>
      </c>
      <c r="AHK36">
        <v>315.52020061000002</v>
      </c>
      <c r="AHL36">
        <v>315.52020061000002</v>
      </c>
      <c r="AHM36">
        <v>315.52020061000002</v>
      </c>
      <c r="AHN36">
        <v>315.52020061000002</v>
      </c>
      <c r="AHO36">
        <v>315.52020061000002</v>
      </c>
      <c r="AHP36">
        <v>315.52020061000002</v>
      </c>
      <c r="AHQ36">
        <v>315.52020061000002</v>
      </c>
      <c r="AHR36">
        <v>315.52020061000002</v>
      </c>
      <c r="AHS36">
        <v>315.52020061000002</v>
      </c>
      <c r="AHT36">
        <v>315.52020061000002</v>
      </c>
      <c r="AHU36">
        <v>315.52020061000002</v>
      </c>
      <c r="AHV36">
        <v>315.52020061000002</v>
      </c>
      <c r="AHW36">
        <v>315.52020061000002</v>
      </c>
      <c r="AHX36">
        <v>315.52020061000002</v>
      </c>
      <c r="AHY36">
        <v>315.52020061000002</v>
      </c>
      <c r="AHZ36">
        <v>315.52020061000002</v>
      </c>
      <c r="AIA36">
        <v>315.52020061000002</v>
      </c>
      <c r="AIB36">
        <v>315.52020061000002</v>
      </c>
      <c r="AIC36">
        <v>315.52020061000002</v>
      </c>
      <c r="AID36">
        <v>315.52020061000002</v>
      </c>
      <c r="AIE36">
        <v>315.52020061000002</v>
      </c>
      <c r="AIF36">
        <v>315.52020061000002</v>
      </c>
      <c r="AIG36">
        <v>315.52020061000002</v>
      </c>
      <c r="AIH36">
        <v>315.52020061000002</v>
      </c>
      <c r="AII36">
        <v>315.52020061000002</v>
      </c>
      <c r="AIJ36">
        <v>315.52020061000002</v>
      </c>
      <c r="AIK36">
        <v>315.52020061000002</v>
      </c>
      <c r="AIL36">
        <v>315.52020061000002</v>
      </c>
      <c r="AIM36">
        <v>315.52020061000002</v>
      </c>
      <c r="AIN36">
        <v>315.52020061000002</v>
      </c>
      <c r="AIO36">
        <v>315.52020061000002</v>
      </c>
      <c r="AIP36">
        <v>315.52020061000002</v>
      </c>
      <c r="AIQ36">
        <v>315.52020061000002</v>
      </c>
      <c r="AIR36">
        <v>315.52020061000002</v>
      </c>
      <c r="AIS36">
        <v>315.52020061000002</v>
      </c>
      <c r="AIT36">
        <v>315.52020061000002</v>
      </c>
      <c r="AIU36">
        <v>315.52020061000002</v>
      </c>
      <c r="AIV36">
        <v>315.52020061000002</v>
      </c>
      <c r="AIW36">
        <v>315.52020061000002</v>
      </c>
      <c r="AIX36">
        <v>315.52020061000002</v>
      </c>
      <c r="AIY36">
        <v>315.52020061000002</v>
      </c>
      <c r="AIZ36">
        <v>315.52020061000002</v>
      </c>
      <c r="AJA36">
        <v>315.52020061000002</v>
      </c>
      <c r="AJB36">
        <v>315.52020061000002</v>
      </c>
      <c r="AJC36">
        <v>315.52020061000002</v>
      </c>
      <c r="AJD36">
        <v>315.52020061000002</v>
      </c>
      <c r="AJE36">
        <v>315.52020061000002</v>
      </c>
      <c r="AJF36">
        <v>315.52020061000002</v>
      </c>
      <c r="AJG36">
        <v>315.52020061000002</v>
      </c>
      <c r="AJH36">
        <v>315.52020061000002</v>
      </c>
      <c r="AJI36">
        <v>302.24101173999998</v>
      </c>
      <c r="AJJ36">
        <v>315.52020061000002</v>
      </c>
      <c r="AJK36">
        <v>315.52020061000002</v>
      </c>
      <c r="AJL36">
        <v>315.52020061000002</v>
      </c>
      <c r="AJM36">
        <v>315.52020061000002</v>
      </c>
      <c r="AJN36">
        <v>315.52020061000002</v>
      </c>
      <c r="AJO36">
        <v>315.52020061000002</v>
      </c>
      <c r="AJP36">
        <v>315.52020061000002</v>
      </c>
      <c r="AJQ36">
        <v>315.52020061000002</v>
      </c>
      <c r="AJR36">
        <v>315.52020061000002</v>
      </c>
      <c r="AJS36">
        <v>315.52020061000002</v>
      </c>
      <c r="AJT36">
        <v>315.52020061000002</v>
      </c>
      <c r="AJU36">
        <v>315.52020061000002</v>
      </c>
      <c r="AJV36">
        <v>315.52020061000002</v>
      </c>
      <c r="AJW36">
        <v>315.52020061000002</v>
      </c>
      <c r="AJX36">
        <v>315.52020061000002</v>
      </c>
      <c r="AJY36">
        <v>315.52020061000002</v>
      </c>
      <c r="AJZ36">
        <v>315.52020061000002</v>
      </c>
      <c r="AKA36">
        <v>315.52020061000002</v>
      </c>
      <c r="AKB36">
        <v>315.52020061000002</v>
      </c>
      <c r="AKC36">
        <v>315.52020061000002</v>
      </c>
      <c r="AKD36">
        <v>315.52020061000002</v>
      </c>
      <c r="AKE36">
        <v>315.52020061000002</v>
      </c>
      <c r="AKF36">
        <v>315.52020061000002</v>
      </c>
      <c r="AKG36">
        <v>315.52020061000002</v>
      </c>
      <c r="AKH36">
        <v>315.52020061000002</v>
      </c>
      <c r="AKI36">
        <v>315.52020061000002</v>
      </c>
      <c r="AKJ36">
        <v>315.52020061000002</v>
      </c>
      <c r="AKK36">
        <v>315.52020061000002</v>
      </c>
      <c r="AKL36">
        <v>315.52020061000002</v>
      </c>
      <c r="AKM36">
        <v>315.52020061000002</v>
      </c>
      <c r="AKN36">
        <v>315.52020061000002</v>
      </c>
      <c r="AKO36">
        <v>315.52020061000002</v>
      </c>
      <c r="AKP36">
        <v>315.52020061000002</v>
      </c>
      <c r="AKQ36">
        <v>315.52020061000002</v>
      </c>
      <c r="AKR36">
        <v>315.52020061000002</v>
      </c>
      <c r="AKS36">
        <v>315.52020061000002</v>
      </c>
      <c r="AKT36">
        <v>315.52020061000002</v>
      </c>
      <c r="AKU36">
        <v>315.52020061000002</v>
      </c>
      <c r="AKV36">
        <v>315.52020061000002</v>
      </c>
      <c r="AKW36">
        <v>315.52020061000002</v>
      </c>
      <c r="AKX36">
        <v>315.52020061000002</v>
      </c>
      <c r="AKY36">
        <v>315.52020061000002</v>
      </c>
      <c r="AKZ36">
        <v>315.52020061000002</v>
      </c>
      <c r="ALA36">
        <v>315.52020061000002</v>
      </c>
      <c r="ALB36">
        <v>315.52020061000002</v>
      </c>
      <c r="ALC36">
        <v>315.52020061000002</v>
      </c>
      <c r="ALD36">
        <v>315.52020061000002</v>
      </c>
      <c r="ALE36">
        <v>315.52020061000002</v>
      </c>
      <c r="ALF36">
        <v>315.52020061000002</v>
      </c>
      <c r="ALG36">
        <v>315.52020061000002</v>
      </c>
      <c r="ALH36">
        <v>315.52020061000002</v>
      </c>
      <c r="ALI36">
        <v>315.52020061000002</v>
      </c>
      <c r="ALJ36">
        <v>315.52020061000002</v>
      </c>
      <c r="ALK36">
        <v>315.52020061000002</v>
      </c>
      <c r="ALL36">
        <v>315.52020061000002</v>
      </c>
      <c r="ALM36">
        <v>315.52020061000002</v>
      </c>
      <c r="ALN36">
        <v>315.52020061000002</v>
      </c>
      <c r="ALO36">
        <v>315.52020061000002</v>
      </c>
      <c r="ALP36">
        <v>315.52020061000002</v>
      </c>
      <c r="ALQ36">
        <v>315.52020061000002</v>
      </c>
      <c r="ALR36">
        <v>315.52020061000002</v>
      </c>
      <c r="ALS36">
        <v>315.52020061000002</v>
      </c>
      <c r="ALT36">
        <v>315.52020061000002</v>
      </c>
      <c r="ALU36">
        <v>315.52020061000002</v>
      </c>
      <c r="ALV36">
        <v>315.52020061000002</v>
      </c>
      <c r="ALW36">
        <v>315.52020061000002</v>
      </c>
      <c r="ALX36">
        <v>315.52020061000002</v>
      </c>
      <c r="ALY36">
        <v>315.52020061000002</v>
      </c>
      <c r="ALZ36">
        <v>315.52020061000002</v>
      </c>
      <c r="AMA36">
        <v>315.52020061000002</v>
      </c>
      <c r="AMB36">
        <v>315.52020061000002</v>
      </c>
      <c r="AMC36">
        <v>315.52020061000002</v>
      </c>
      <c r="AMD36">
        <v>315.52020061000002</v>
      </c>
      <c r="AME36">
        <v>315.52020061000002</v>
      </c>
      <c r="AMF36">
        <v>315.52020061000002</v>
      </c>
      <c r="AMG36">
        <v>315.52020061000002</v>
      </c>
      <c r="AMH36">
        <v>315.52020061000002</v>
      </c>
      <c r="AMI36">
        <v>315.52020061000002</v>
      </c>
      <c r="AMJ36">
        <v>315.52020061000002</v>
      </c>
      <c r="AMK36">
        <v>315.52020061000002</v>
      </c>
      <c r="AML36">
        <v>315.52020061000002</v>
      </c>
      <c r="AMM36">
        <v>315.52020061000002</v>
      </c>
      <c r="AMN36">
        <v>315.52020061000002</v>
      </c>
      <c r="AMO36">
        <v>315.52020061000002</v>
      </c>
      <c r="AMP36">
        <v>315.52020061000002</v>
      </c>
      <c r="AMQ36">
        <v>315.52020061000002</v>
      </c>
      <c r="AMR36">
        <v>315.52020061000002</v>
      </c>
      <c r="AMS36">
        <v>315.52020061000002</v>
      </c>
      <c r="AMT36">
        <v>315.52020061000002</v>
      </c>
      <c r="AMU36">
        <v>315.52020061000002</v>
      </c>
      <c r="AMV36">
        <v>315.52020061000002</v>
      </c>
      <c r="AMW36">
        <v>315.52020061000002</v>
      </c>
      <c r="AMX36">
        <v>315.52020061000002</v>
      </c>
      <c r="AMY36">
        <v>315.52020061000002</v>
      </c>
      <c r="AMZ36">
        <v>315.52020061000002</v>
      </c>
      <c r="ANA36">
        <v>315.52020061000002</v>
      </c>
      <c r="ANB36">
        <v>315.52020061000002</v>
      </c>
      <c r="ANC36">
        <v>315.52020061000002</v>
      </c>
      <c r="AND36">
        <v>315.52020061000002</v>
      </c>
      <c r="ANE36">
        <v>315.52020061000002</v>
      </c>
      <c r="ANF36">
        <v>315.52020061000002</v>
      </c>
      <c r="ANG36">
        <v>315.52020061000002</v>
      </c>
      <c r="ANH36">
        <v>315.52020061000002</v>
      </c>
      <c r="ANI36">
        <v>5115</v>
      </c>
      <c r="ANJ36">
        <v>1087</v>
      </c>
      <c r="ANK36">
        <v>1</v>
      </c>
      <c r="ANL36">
        <v>13630183</v>
      </c>
      <c r="ANM36">
        <v>279735</v>
      </c>
      <c r="ANN36">
        <v>2353246</v>
      </c>
      <c r="ANO36">
        <v>8029275</v>
      </c>
      <c r="ANP36">
        <v>245782</v>
      </c>
      <c r="ANQ36">
        <v>54643</v>
      </c>
      <c r="ANR36">
        <v>5600908</v>
      </c>
      <c r="ANS36">
        <v>33953</v>
      </c>
      <c r="ANT36">
        <v>0</v>
      </c>
      <c r="ANU36">
        <v>0</v>
      </c>
      <c r="ANV36">
        <v>0</v>
      </c>
      <c r="ANW36">
        <v>2</v>
      </c>
      <c r="AOH36">
        <v>0</v>
      </c>
      <c r="AOI36">
        <v>0</v>
      </c>
      <c r="AOJ36">
        <v>0</v>
      </c>
      <c r="AOK36">
        <v>0</v>
      </c>
      <c r="AOL36">
        <v>0</v>
      </c>
      <c r="AOM36">
        <v>0</v>
      </c>
      <c r="AON36">
        <v>0</v>
      </c>
      <c r="AOO36">
        <v>0</v>
      </c>
      <c r="AOP36">
        <v>9</v>
      </c>
      <c r="AOQ36">
        <v>9</v>
      </c>
      <c r="AOR36">
        <v>5497348</v>
      </c>
      <c r="AOS36">
        <v>1068094</v>
      </c>
      <c r="AOT36">
        <v>460841</v>
      </c>
      <c r="AOU36">
        <v>180808</v>
      </c>
      <c r="AOV36">
        <v>867970</v>
      </c>
      <c r="AOW36">
        <v>0</v>
      </c>
      <c r="AOX36">
        <v>2840919</v>
      </c>
      <c r="AOY36">
        <v>130029</v>
      </c>
      <c r="AOZ36">
        <v>728893</v>
      </c>
      <c r="APA36">
        <v>1855281</v>
      </c>
      <c r="APB36">
        <v>77248</v>
      </c>
      <c r="APC36">
        <v>1068094</v>
      </c>
      <c r="APD36">
        <v>460841</v>
      </c>
      <c r="APE36">
        <v>0</v>
      </c>
      <c r="APF36">
        <v>867970</v>
      </c>
      <c r="APG36">
        <v>0</v>
      </c>
      <c r="APH36">
        <v>2840919</v>
      </c>
      <c r="API36">
        <v>130029</v>
      </c>
      <c r="APJ36">
        <v>728893</v>
      </c>
      <c r="APK36">
        <v>1855281</v>
      </c>
      <c r="APL36">
        <v>5420100</v>
      </c>
      <c r="APM36">
        <v>0</v>
      </c>
      <c r="APN36">
        <v>180808</v>
      </c>
      <c r="APO36">
        <v>0</v>
      </c>
      <c r="APP36">
        <v>0</v>
      </c>
      <c r="APQ36">
        <v>0</v>
      </c>
      <c r="APR36">
        <v>0</v>
      </c>
      <c r="APS36">
        <v>0</v>
      </c>
      <c r="APT36">
        <v>0</v>
      </c>
      <c r="APU36">
        <v>0</v>
      </c>
      <c r="AQA36">
        <v>1</v>
      </c>
    </row>
    <row r="37" spans="1:1119" x14ac:dyDescent="0.25">
      <c r="A37">
        <v>6161</v>
      </c>
      <c r="B37">
        <v>1</v>
      </c>
      <c r="C37">
        <v>2</v>
      </c>
      <c r="D37">
        <v>4</v>
      </c>
      <c r="E37">
        <v>1</v>
      </c>
      <c r="F37">
        <v>20000</v>
      </c>
      <c r="G37">
        <v>4</v>
      </c>
      <c r="H37">
        <v>3</v>
      </c>
      <c r="I37">
        <v>4</v>
      </c>
      <c r="J37">
        <v>2</v>
      </c>
      <c r="K37">
        <v>1</v>
      </c>
      <c r="L37">
        <v>2</v>
      </c>
      <c r="M37">
        <v>2</v>
      </c>
      <c r="N37">
        <v>2</v>
      </c>
      <c r="O37">
        <v>1</v>
      </c>
      <c r="P37">
        <v>1</v>
      </c>
      <c r="R37">
        <v>15</v>
      </c>
      <c r="S37">
        <v>2</v>
      </c>
      <c r="X37">
        <v>1966</v>
      </c>
      <c r="Y37">
        <v>4</v>
      </c>
      <c r="AA37">
        <v>1</v>
      </c>
      <c r="AB37">
        <v>2</v>
      </c>
      <c r="AC37">
        <v>2</v>
      </c>
      <c r="AD37">
        <v>1</v>
      </c>
      <c r="AE37">
        <v>1</v>
      </c>
      <c r="AF37">
        <v>2</v>
      </c>
      <c r="AG37">
        <v>2</v>
      </c>
      <c r="AH37">
        <v>2</v>
      </c>
      <c r="AI37">
        <v>1</v>
      </c>
      <c r="AJ37">
        <v>2</v>
      </c>
      <c r="AK37">
        <v>2</v>
      </c>
      <c r="AL37">
        <v>1</v>
      </c>
      <c r="AM37">
        <v>2</v>
      </c>
      <c r="AN37">
        <v>2</v>
      </c>
      <c r="AO37">
        <v>2</v>
      </c>
      <c r="AP37">
        <v>2</v>
      </c>
      <c r="AQ37">
        <v>1</v>
      </c>
      <c r="AX37">
        <v>8</v>
      </c>
      <c r="BL37">
        <v>2</v>
      </c>
      <c r="BV37">
        <v>2</v>
      </c>
      <c r="BX37">
        <v>2</v>
      </c>
      <c r="BY37">
        <v>1</v>
      </c>
      <c r="BZ37">
        <v>2</v>
      </c>
      <c r="CA37">
        <v>1</v>
      </c>
      <c r="CB37">
        <v>1</v>
      </c>
      <c r="CC37">
        <v>1</v>
      </c>
      <c r="CG37">
        <v>12</v>
      </c>
      <c r="CJ37">
        <v>2</v>
      </c>
      <c r="CK37">
        <v>1</v>
      </c>
      <c r="CL37">
        <v>1</v>
      </c>
      <c r="CM37">
        <v>110</v>
      </c>
      <c r="CN37">
        <v>6</v>
      </c>
      <c r="CO37">
        <v>120</v>
      </c>
      <c r="CP37">
        <v>7</v>
      </c>
      <c r="CQ37">
        <v>1</v>
      </c>
      <c r="CR37">
        <v>1</v>
      </c>
      <c r="CS37">
        <v>1</v>
      </c>
      <c r="CT37">
        <v>1</v>
      </c>
      <c r="CU37">
        <v>2</v>
      </c>
      <c r="CV37">
        <v>2</v>
      </c>
      <c r="CW37">
        <v>2</v>
      </c>
      <c r="CX37">
        <v>2</v>
      </c>
      <c r="CZ37">
        <v>1</v>
      </c>
      <c r="DA37">
        <v>1</v>
      </c>
      <c r="DB37">
        <v>1</v>
      </c>
      <c r="DC37">
        <v>1</v>
      </c>
      <c r="DD37">
        <v>2</v>
      </c>
      <c r="DE37">
        <v>2</v>
      </c>
      <c r="DF37">
        <v>2</v>
      </c>
      <c r="DG37">
        <v>2</v>
      </c>
      <c r="DH37">
        <v>2</v>
      </c>
      <c r="DI37">
        <v>2</v>
      </c>
      <c r="DJ37">
        <v>2</v>
      </c>
      <c r="DK37">
        <v>2</v>
      </c>
      <c r="DL37">
        <v>2</v>
      </c>
      <c r="DM37">
        <v>1</v>
      </c>
      <c r="DN37">
        <v>2</v>
      </c>
      <c r="DV37">
        <v>2</v>
      </c>
      <c r="DW37">
        <v>2</v>
      </c>
      <c r="DX37">
        <v>1</v>
      </c>
      <c r="EF37">
        <v>100</v>
      </c>
      <c r="EH37">
        <v>2</v>
      </c>
      <c r="EI37">
        <v>1</v>
      </c>
      <c r="EJ37">
        <v>1</v>
      </c>
      <c r="EK37">
        <v>2</v>
      </c>
      <c r="EL37">
        <v>2</v>
      </c>
      <c r="EM37">
        <v>2</v>
      </c>
      <c r="EN37">
        <v>2</v>
      </c>
      <c r="EP37">
        <v>100</v>
      </c>
      <c r="EQ37">
        <v>100</v>
      </c>
      <c r="EV37">
        <v>2</v>
      </c>
      <c r="EW37">
        <v>1</v>
      </c>
      <c r="EX37">
        <v>1</v>
      </c>
      <c r="EY37">
        <v>2</v>
      </c>
      <c r="EZ37">
        <v>2</v>
      </c>
      <c r="FA37">
        <v>1</v>
      </c>
      <c r="FB37">
        <v>2</v>
      </c>
      <c r="FC37">
        <v>2</v>
      </c>
      <c r="FD37">
        <v>1</v>
      </c>
      <c r="FE37">
        <v>1</v>
      </c>
      <c r="FF37">
        <v>2</v>
      </c>
      <c r="FG37">
        <v>2</v>
      </c>
      <c r="FH37">
        <v>2</v>
      </c>
      <c r="FI37">
        <v>2</v>
      </c>
      <c r="FJ37">
        <v>2</v>
      </c>
      <c r="GL37">
        <v>1</v>
      </c>
      <c r="GM37">
        <v>2</v>
      </c>
      <c r="GN37">
        <v>2</v>
      </c>
      <c r="GO37">
        <v>2</v>
      </c>
      <c r="GP37">
        <v>2</v>
      </c>
      <c r="GQ37">
        <v>2</v>
      </c>
      <c r="GR37">
        <v>1</v>
      </c>
      <c r="GS37">
        <v>2</v>
      </c>
      <c r="GT37">
        <v>2</v>
      </c>
      <c r="GZ37">
        <v>100</v>
      </c>
      <c r="HA37">
        <v>2</v>
      </c>
      <c r="HB37">
        <v>1</v>
      </c>
      <c r="HC37">
        <v>2</v>
      </c>
      <c r="HD37">
        <v>2</v>
      </c>
      <c r="HE37">
        <v>2</v>
      </c>
      <c r="HF37">
        <v>2</v>
      </c>
      <c r="HG37">
        <v>2</v>
      </c>
      <c r="HH37">
        <v>2</v>
      </c>
      <c r="HJ37">
        <v>100</v>
      </c>
      <c r="HQ37">
        <v>2</v>
      </c>
      <c r="HR37">
        <v>1</v>
      </c>
      <c r="HS37">
        <v>1</v>
      </c>
      <c r="IU37">
        <v>1</v>
      </c>
      <c r="IV37">
        <v>2</v>
      </c>
      <c r="IW37">
        <v>2</v>
      </c>
      <c r="IX37">
        <v>2</v>
      </c>
      <c r="IY37">
        <v>2</v>
      </c>
      <c r="IZ37">
        <v>2</v>
      </c>
      <c r="JA37">
        <v>2</v>
      </c>
      <c r="JB37">
        <v>2</v>
      </c>
      <c r="JD37">
        <v>2</v>
      </c>
      <c r="JF37">
        <v>2</v>
      </c>
      <c r="JH37">
        <v>1</v>
      </c>
      <c r="JI37">
        <v>2</v>
      </c>
      <c r="JJ37">
        <v>1</v>
      </c>
      <c r="JK37">
        <v>2</v>
      </c>
      <c r="JS37">
        <v>1</v>
      </c>
      <c r="JV37">
        <v>2</v>
      </c>
      <c r="JW37">
        <v>2</v>
      </c>
      <c r="JX37">
        <v>2</v>
      </c>
      <c r="KF37">
        <v>2</v>
      </c>
      <c r="KG37">
        <v>2</v>
      </c>
      <c r="KH37">
        <v>2</v>
      </c>
      <c r="KP37">
        <v>2</v>
      </c>
      <c r="KQ37">
        <v>2</v>
      </c>
      <c r="LE37">
        <v>2</v>
      </c>
      <c r="LF37">
        <v>2</v>
      </c>
      <c r="LO37">
        <v>1</v>
      </c>
      <c r="LP37">
        <v>2</v>
      </c>
      <c r="LQ37">
        <v>2</v>
      </c>
      <c r="LR37">
        <v>2</v>
      </c>
      <c r="LT37">
        <v>1</v>
      </c>
      <c r="MA37">
        <v>9</v>
      </c>
      <c r="MB37">
        <v>2</v>
      </c>
      <c r="MJ37">
        <v>2</v>
      </c>
      <c r="MT37">
        <v>1</v>
      </c>
      <c r="MU37">
        <v>2</v>
      </c>
      <c r="MY37">
        <v>1</v>
      </c>
      <c r="MZ37">
        <v>1</v>
      </c>
      <c r="NA37">
        <v>1</v>
      </c>
      <c r="NB37">
        <v>1</v>
      </c>
      <c r="NC37">
        <v>1</v>
      </c>
      <c r="ND37">
        <v>2</v>
      </c>
      <c r="NE37">
        <v>1</v>
      </c>
      <c r="NF37">
        <v>1</v>
      </c>
      <c r="NG37">
        <v>2</v>
      </c>
      <c r="NH37">
        <v>2</v>
      </c>
      <c r="NI37">
        <v>2</v>
      </c>
      <c r="NJ37">
        <v>2</v>
      </c>
      <c r="NK37">
        <v>1</v>
      </c>
      <c r="NM37">
        <v>12</v>
      </c>
      <c r="NN37">
        <v>1</v>
      </c>
      <c r="NU37">
        <v>1</v>
      </c>
      <c r="NV37">
        <v>40</v>
      </c>
      <c r="NW37">
        <v>4</v>
      </c>
      <c r="NX37">
        <v>2</v>
      </c>
      <c r="NZ37">
        <v>2</v>
      </c>
      <c r="OA37">
        <v>6</v>
      </c>
      <c r="OB37">
        <v>2</v>
      </c>
      <c r="OC37">
        <v>12</v>
      </c>
      <c r="OD37">
        <v>1</v>
      </c>
      <c r="OE37">
        <v>1</v>
      </c>
      <c r="OF37">
        <v>4</v>
      </c>
      <c r="OG37">
        <v>1</v>
      </c>
      <c r="OH37">
        <v>2</v>
      </c>
      <c r="OJ37">
        <v>2</v>
      </c>
      <c r="OK37">
        <v>2</v>
      </c>
      <c r="OM37">
        <v>1</v>
      </c>
      <c r="ON37">
        <v>5</v>
      </c>
      <c r="OO37">
        <v>2</v>
      </c>
      <c r="OQ37">
        <v>1</v>
      </c>
      <c r="OR37">
        <v>2</v>
      </c>
      <c r="OS37">
        <v>1</v>
      </c>
      <c r="OT37">
        <v>100</v>
      </c>
      <c r="OU37">
        <v>4</v>
      </c>
      <c r="OW37">
        <v>20</v>
      </c>
      <c r="OX37">
        <v>1</v>
      </c>
      <c r="OY37">
        <v>1</v>
      </c>
      <c r="OZ37">
        <v>1</v>
      </c>
      <c r="PA37">
        <v>2</v>
      </c>
      <c r="PB37">
        <v>2</v>
      </c>
      <c r="PC37">
        <v>2</v>
      </c>
      <c r="PD37">
        <v>1</v>
      </c>
      <c r="PE37">
        <v>2</v>
      </c>
      <c r="PF37">
        <v>2</v>
      </c>
      <c r="PG37">
        <v>100</v>
      </c>
      <c r="PK37">
        <v>33</v>
      </c>
      <c r="PO37">
        <v>1</v>
      </c>
      <c r="PP37">
        <v>1</v>
      </c>
      <c r="PQ37">
        <v>1</v>
      </c>
      <c r="PR37">
        <v>2</v>
      </c>
      <c r="PS37">
        <v>2</v>
      </c>
      <c r="PT37">
        <v>2</v>
      </c>
      <c r="PU37">
        <v>2</v>
      </c>
      <c r="PV37">
        <v>2</v>
      </c>
      <c r="PW37">
        <v>1</v>
      </c>
      <c r="PX37">
        <v>2</v>
      </c>
      <c r="PY37">
        <v>1</v>
      </c>
      <c r="PZ37">
        <v>2</v>
      </c>
      <c r="QA37">
        <v>2</v>
      </c>
      <c r="QB37">
        <v>2</v>
      </c>
      <c r="QC37">
        <v>10</v>
      </c>
      <c r="QD37">
        <v>0</v>
      </c>
      <c r="QE37">
        <v>0</v>
      </c>
      <c r="QF37">
        <v>0</v>
      </c>
      <c r="QG37">
        <v>0</v>
      </c>
      <c r="QH37">
        <v>0</v>
      </c>
      <c r="QI37">
        <v>0</v>
      </c>
      <c r="QJ37">
        <v>0</v>
      </c>
      <c r="QK37">
        <v>0</v>
      </c>
      <c r="QL37">
        <v>0</v>
      </c>
      <c r="QM37">
        <v>0</v>
      </c>
      <c r="QN37">
        <v>0</v>
      </c>
      <c r="QO37">
        <v>9</v>
      </c>
      <c r="QP37">
        <v>1</v>
      </c>
      <c r="QQ37">
        <v>0</v>
      </c>
      <c r="QR37">
        <v>9</v>
      </c>
      <c r="QS37">
        <v>9</v>
      </c>
      <c r="QT37">
        <v>9</v>
      </c>
      <c r="QU37">
        <v>9</v>
      </c>
      <c r="QV37">
        <v>1</v>
      </c>
      <c r="QW37">
        <v>0</v>
      </c>
      <c r="QX37">
        <v>0</v>
      </c>
      <c r="QY37">
        <v>0</v>
      </c>
      <c r="QZ37">
        <v>0</v>
      </c>
      <c r="RA37">
        <v>0</v>
      </c>
      <c r="RB37">
        <v>0</v>
      </c>
      <c r="RC37">
        <v>0</v>
      </c>
      <c r="RD37">
        <v>0</v>
      </c>
      <c r="RE37">
        <v>0</v>
      </c>
      <c r="RF37">
        <v>0</v>
      </c>
      <c r="RG37">
        <v>0</v>
      </c>
      <c r="RH37">
        <v>0</v>
      </c>
      <c r="RI37">
        <v>0</v>
      </c>
      <c r="RJ37">
        <v>0</v>
      </c>
      <c r="RK37">
        <v>0</v>
      </c>
      <c r="RL37">
        <v>0</v>
      </c>
      <c r="RM37">
        <v>0</v>
      </c>
      <c r="RN37">
        <v>9</v>
      </c>
      <c r="RO37">
        <v>9</v>
      </c>
      <c r="RP37">
        <v>9</v>
      </c>
      <c r="RQ37">
        <v>9</v>
      </c>
      <c r="RR37">
        <v>9</v>
      </c>
      <c r="RS37">
        <v>9</v>
      </c>
      <c r="RT37">
        <v>9</v>
      </c>
      <c r="RU37">
        <v>9</v>
      </c>
      <c r="RV37">
        <v>9</v>
      </c>
      <c r="RW37">
        <v>9</v>
      </c>
      <c r="RX37">
        <v>9</v>
      </c>
      <c r="RY37">
        <v>0</v>
      </c>
      <c r="RZ37">
        <v>9</v>
      </c>
      <c r="SA37">
        <v>9</v>
      </c>
      <c r="SB37">
        <v>9</v>
      </c>
      <c r="SC37">
        <v>9</v>
      </c>
      <c r="SD37">
        <v>9</v>
      </c>
      <c r="SE37">
        <v>9</v>
      </c>
      <c r="SF37">
        <v>9</v>
      </c>
      <c r="SG37">
        <v>9</v>
      </c>
      <c r="SH37">
        <v>0</v>
      </c>
      <c r="SI37">
        <v>9</v>
      </c>
      <c r="SJ37">
        <v>0</v>
      </c>
      <c r="SK37">
        <v>0</v>
      </c>
      <c r="SL37">
        <v>0</v>
      </c>
      <c r="SM37">
        <v>0</v>
      </c>
      <c r="SN37">
        <v>0</v>
      </c>
      <c r="SO37">
        <v>0</v>
      </c>
      <c r="SP37">
        <v>9</v>
      </c>
      <c r="SQ37">
        <v>9</v>
      </c>
      <c r="SR37">
        <v>9</v>
      </c>
      <c r="SS37">
        <v>0</v>
      </c>
      <c r="ST37">
        <v>9</v>
      </c>
      <c r="SU37">
        <v>9</v>
      </c>
      <c r="SV37">
        <v>0</v>
      </c>
      <c r="SW37">
        <v>0</v>
      </c>
      <c r="SX37">
        <v>0</v>
      </c>
      <c r="SY37">
        <v>0</v>
      </c>
      <c r="SZ37">
        <v>0</v>
      </c>
      <c r="TA37">
        <v>0</v>
      </c>
      <c r="TB37">
        <v>0</v>
      </c>
      <c r="TC37">
        <v>0</v>
      </c>
      <c r="TD37">
        <v>0</v>
      </c>
      <c r="TE37">
        <v>0</v>
      </c>
      <c r="TF37">
        <v>0</v>
      </c>
      <c r="TG37">
        <v>0</v>
      </c>
      <c r="TH37">
        <v>0</v>
      </c>
      <c r="TI37">
        <v>0</v>
      </c>
      <c r="TJ37">
        <v>0</v>
      </c>
      <c r="TK37">
        <v>0</v>
      </c>
      <c r="TL37">
        <v>0</v>
      </c>
      <c r="TM37">
        <v>0</v>
      </c>
      <c r="TN37">
        <v>0</v>
      </c>
      <c r="TO37">
        <v>0</v>
      </c>
      <c r="TP37">
        <v>0</v>
      </c>
      <c r="TQ37">
        <v>0</v>
      </c>
      <c r="TR37">
        <v>0</v>
      </c>
      <c r="TS37">
        <v>0</v>
      </c>
      <c r="TT37">
        <v>0</v>
      </c>
      <c r="TU37">
        <v>0</v>
      </c>
      <c r="TV37">
        <v>0</v>
      </c>
      <c r="TW37">
        <v>0</v>
      </c>
      <c r="TX37">
        <v>0</v>
      </c>
      <c r="TY37">
        <v>9</v>
      </c>
      <c r="TZ37">
        <v>9</v>
      </c>
      <c r="UA37">
        <v>9</v>
      </c>
      <c r="UB37">
        <v>9</v>
      </c>
      <c r="UC37">
        <v>9</v>
      </c>
      <c r="UD37">
        <v>9</v>
      </c>
      <c r="UE37">
        <v>9</v>
      </c>
      <c r="UF37">
        <v>0</v>
      </c>
      <c r="UG37">
        <v>0</v>
      </c>
      <c r="UH37">
        <v>0</v>
      </c>
      <c r="UI37">
        <v>9</v>
      </c>
      <c r="UJ37">
        <v>9</v>
      </c>
      <c r="UK37">
        <v>9</v>
      </c>
      <c r="UL37">
        <v>9</v>
      </c>
      <c r="UM37">
        <v>9</v>
      </c>
      <c r="UN37">
        <v>9</v>
      </c>
      <c r="UO37">
        <v>9</v>
      </c>
      <c r="UP37">
        <v>0</v>
      </c>
      <c r="UQ37">
        <v>9</v>
      </c>
      <c r="UR37">
        <v>0</v>
      </c>
      <c r="US37">
        <v>0</v>
      </c>
      <c r="UT37">
        <v>0</v>
      </c>
      <c r="UU37">
        <v>0</v>
      </c>
      <c r="UV37">
        <v>0</v>
      </c>
      <c r="UW37">
        <v>0</v>
      </c>
      <c r="UX37">
        <v>0</v>
      </c>
      <c r="UY37">
        <v>9</v>
      </c>
      <c r="UZ37">
        <v>0</v>
      </c>
      <c r="VA37">
        <v>0</v>
      </c>
      <c r="VB37">
        <v>9</v>
      </c>
      <c r="VC37">
        <v>9</v>
      </c>
      <c r="VD37">
        <v>9</v>
      </c>
      <c r="VE37">
        <v>9</v>
      </c>
      <c r="VF37">
        <v>1</v>
      </c>
      <c r="VG37">
        <v>1</v>
      </c>
      <c r="VH37">
        <v>0</v>
      </c>
      <c r="VI37">
        <v>0</v>
      </c>
      <c r="VJ37">
        <v>0</v>
      </c>
      <c r="VK37">
        <v>0</v>
      </c>
      <c r="VL37">
        <v>0</v>
      </c>
      <c r="VM37">
        <v>0</v>
      </c>
      <c r="VN37">
        <v>0</v>
      </c>
      <c r="VO37">
        <v>0</v>
      </c>
      <c r="VP37">
        <v>0</v>
      </c>
      <c r="VQ37">
        <v>0</v>
      </c>
      <c r="VR37">
        <v>0</v>
      </c>
      <c r="VS37">
        <v>0</v>
      </c>
      <c r="VT37">
        <v>0</v>
      </c>
      <c r="VU37">
        <v>9</v>
      </c>
      <c r="VV37">
        <v>9</v>
      </c>
      <c r="VW37">
        <v>9</v>
      </c>
      <c r="VX37">
        <v>9</v>
      </c>
      <c r="VY37">
        <v>9</v>
      </c>
      <c r="VZ37">
        <v>9</v>
      </c>
      <c r="WA37">
        <v>9</v>
      </c>
      <c r="WB37">
        <v>9</v>
      </c>
      <c r="WC37">
        <v>9</v>
      </c>
      <c r="WD37">
        <v>9</v>
      </c>
      <c r="WE37">
        <v>9</v>
      </c>
      <c r="WF37">
        <v>9</v>
      </c>
      <c r="WG37">
        <v>9</v>
      </c>
      <c r="WH37">
        <v>9</v>
      </c>
      <c r="WI37">
        <v>9</v>
      </c>
      <c r="WJ37">
        <v>9</v>
      </c>
      <c r="WK37">
        <v>9</v>
      </c>
      <c r="WL37">
        <v>9</v>
      </c>
      <c r="WM37">
        <v>9</v>
      </c>
      <c r="WN37">
        <v>9</v>
      </c>
      <c r="WO37">
        <v>9</v>
      </c>
      <c r="WP37">
        <v>9</v>
      </c>
      <c r="WQ37">
        <v>9</v>
      </c>
      <c r="WR37">
        <v>9</v>
      </c>
      <c r="WS37">
        <v>0</v>
      </c>
      <c r="WT37">
        <v>0</v>
      </c>
      <c r="WU37">
        <v>0</v>
      </c>
      <c r="WV37">
        <v>0</v>
      </c>
      <c r="WW37">
        <v>0</v>
      </c>
      <c r="WX37">
        <v>0</v>
      </c>
      <c r="WY37">
        <v>0</v>
      </c>
      <c r="WZ37">
        <v>0</v>
      </c>
      <c r="XA37">
        <v>0</v>
      </c>
      <c r="XB37">
        <v>9</v>
      </c>
      <c r="XC37">
        <v>9</v>
      </c>
      <c r="XD37">
        <v>9</v>
      </c>
      <c r="XE37">
        <v>9</v>
      </c>
      <c r="XF37">
        <v>9</v>
      </c>
      <c r="XG37">
        <v>0</v>
      </c>
      <c r="XH37">
        <v>0</v>
      </c>
      <c r="XI37">
        <v>0</v>
      </c>
      <c r="XJ37">
        <v>0</v>
      </c>
      <c r="XK37">
        <v>0</v>
      </c>
      <c r="XL37">
        <v>0</v>
      </c>
      <c r="XM37">
        <v>0</v>
      </c>
      <c r="XN37">
        <v>0</v>
      </c>
      <c r="XO37">
        <v>0</v>
      </c>
      <c r="XP37">
        <v>9</v>
      </c>
      <c r="XQ37">
        <v>0</v>
      </c>
      <c r="XR37">
        <v>9</v>
      </c>
      <c r="XS37">
        <v>9</v>
      </c>
      <c r="XT37">
        <v>9</v>
      </c>
      <c r="XU37">
        <v>9</v>
      </c>
      <c r="XV37">
        <v>9</v>
      </c>
      <c r="XW37">
        <v>9</v>
      </c>
      <c r="XX37">
        <v>0</v>
      </c>
      <c r="XY37">
        <v>1</v>
      </c>
      <c r="XZ37">
        <v>0</v>
      </c>
      <c r="YA37">
        <v>9</v>
      </c>
      <c r="YB37">
        <v>9</v>
      </c>
      <c r="YC37">
        <v>9</v>
      </c>
      <c r="YD37">
        <v>9</v>
      </c>
      <c r="YE37">
        <v>9</v>
      </c>
      <c r="YF37">
        <v>9</v>
      </c>
      <c r="YG37">
        <v>9</v>
      </c>
      <c r="YH37">
        <v>9</v>
      </c>
      <c r="YI37">
        <v>9</v>
      </c>
      <c r="YJ37">
        <v>9</v>
      </c>
      <c r="YK37">
        <v>9</v>
      </c>
      <c r="YL37">
        <v>9</v>
      </c>
      <c r="YM37">
        <v>9</v>
      </c>
      <c r="YN37">
        <v>9</v>
      </c>
      <c r="YO37">
        <v>9</v>
      </c>
      <c r="YP37">
        <v>9</v>
      </c>
      <c r="YQ37">
        <v>9</v>
      </c>
      <c r="YR37">
        <v>9</v>
      </c>
      <c r="YS37">
        <v>9</v>
      </c>
      <c r="YT37">
        <v>9</v>
      </c>
      <c r="YU37">
        <v>9</v>
      </c>
      <c r="YV37">
        <v>9</v>
      </c>
      <c r="YW37">
        <v>9</v>
      </c>
      <c r="YX37">
        <v>9</v>
      </c>
      <c r="YY37">
        <v>9</v>
      </c>
      <c r="YZ37">
        <v>9</v>
      </c>
      <c r="ZA37">
        <v>9</v>
      </c>
      <c r="ZB37">
        <v>0</v>
      </c>
      <c r="ZC37">
        <v>0</v>
      </c>
      <c r="ZD37">
        <v>0</v>
      </c>
      <c r="ZE37">
        <v>0</v>
      </c>
      <c r="ZF37">
        <v>0</v>
      </c>
      <c r="ZG37">
        <v>0</v>
      </c>
      <c r="ZH37">
        <v>0</v>
      </c>
      <c r="ZI37">
        <v>1</v>
      </c>
      <c r="ZJ37">
        <v>9</v>
      </c>
      <c r="ZK37">
        <v>1</v>
      </c>
      <c r="ZL37">
        <v>9</v>
      </c>
      <c r="ZM37">
        <v>0</v>
      </c>
      <c r="ZN37">
        <v>9</v>
      </c>
      <c r="ZO37">
        <v>0</v>
      </c>
      <c r="ZP37">
        <v>0</v>
      </c>
      <c r="ZQ37">
        <v>0</v>
      </c>
      <c r="ZR37">
        <v>0</v>
      </c>
      <c r="ZS37">
        <v>9</v>
      </c>
      <c r="ZT37">
        <v>9</v>
      </c>
      <c r="ZU37">
        <v>9</v>
      </c>
      <c r="ZV37">
        <v>9</v>
      </c>
      <c r="ZW37">
        <v>9</v>
      </c>
      <c r="ZX37">
        <v>9</v>
      </c>
      <c r="ZY37">
        <v>9</v>
      </c>
      <c r="ZZ37">
        <v>1</v>
      </c>
      <c r="AAA37">
        <v>9</v>
      </c>
      <c r="AAB37">
        <v>9</v>
      </c>
      <c r="AAC37">
        <v>0</v>
      </c>
      <c r="AAD37">
        <v>0</v>
      </c>
      <c r="AAE37">
        <v>0</v>
      </c>
      <c r="AAF37">
        <v>9</v>
      </c>
      <c r="AAG37">
        <v>9</v>
      </c>
      <c r="AAH37">
        <v>9</v>
      </c>
      <c r="AAI37">
        <v>9</v>
      </c>
      <c r="AAJ37">
        <v>9</v>
      </c>
      <c r="AAK37">
        <v>9</v>
      </c>
      <c r="AAL37">
        <v>9</v>
      </c>
      <c r="AAM37">
        <v>0</v>
      </c>
      <c r="AAN37">
        <v>0</v>
      </c>
      <c r="AAO37">
        <v>0</v>
      </c>
      <c r="AAP37">
        <v>9</v>
      </c>
      <c r="AAQ37">
        <v>9</v>
      </c>
      <c r="AAR37">
        <v>9</v>
      </c>
      <c r="AAS37">
        <v>9</v>
      </c>
      <c r="AAT37">
        <v>9</v>
      </c>
      <c r="AAU37">
        <v>9</v>
      </c>
      <c r="AAV37">
        <v>9</v>
      </c>
      <c r="AAW37">
        <v>0</v>
      </c>
      <c r="AAX37">
        <v>0</v>
      </c>
      <c r="AAY37">
        <v>9</v>
      </c>
      <c r="AAZ37">
        <v>9</v>
      </c>
      <c r="ABA37">
        <v>9</v>
      </c>
      <c r="ABB37">
        <v>9</v>
      </c>
      <c r="ABC37">
        <v>9</v>
      </c>
      <c r="ABD37">
        <v>9</v>
      </c>
      <c r="ABE37">
        <v>9</v>
      </c>
      <c r="ABF37">
        <v>9</v>
      </c>
      <c r="ABG37">
        <v>9</v>
      </c>
      <c r="ABH37">
        <v>9</v>
      </c>
      <c r="ABI37">
        <v>9</v>
      </c>
      <c r="ABJ37">
        <v>9</v>
      </c>
      <c r="ABK37">
        <v>9</v>
      </c>
      <c r="ABL37">
        <v>9</v>
      </c>
      <c r="ABM37">
        <v>9</v>
      </c>
      <c r="ABN37">
        <v>9</v>
      </c>
      <c r="ABO37">
        <v>9</v>
      </c>
      <c r="ABP37">
        <v>9</v>
      </c>
      <c r="ABQ37">
        <v>0</v>
      </c>
      <c r="ABR37">
        <v>9</v>
      </c>
      <c r="ABS37">
        <v>9</v>
      </c>
      <c r="ABT37">
        <v>9</v>
      </c>
      <c r="ABU37">
        <v>9</v>
      </c>
      <c r="ABV37">
        <v>9</v>
      </c>
      <c r="ABW37">
        <v>9</v>
      </c>
      <c r="ABX37">
        <v>9</v>
      </c>
      <c r="ABY37">
        <v>0</v>
      </c>
      <c r="ABZ37">
        <v>9</v>
      </c>
      <c r="ACA37">
        <v>9</v>
      </c>
      <c r="ACB37">
        <v>9</v>
      </c>
      <c r="ACC37">
        <v>9</v>
      </c>
      <c r="ACD37">
        <v>9</v>
      </c>
      <c r="ACE37">
        <v>9</v>
      </c>
      <c r="ACF37">
        <v>9</v>
      </c>
      <c r="ACG37">
        <v>9</v>
      </c>
      <c r="ACH37">
        <v>9</v>
      </c>
      <c r="ACI37">
        <v>0</v>
      </c>
      <c r="ACJ37">
        <v>0</v>
      </c>
      <c r="ACK37">
        <v>9</v>
      </c>
      <c r="ACL37">
        <v>9</v>
      </c>
      <c r="ACM37">
        <v>9</v>
      </c>
      <c r="ACN37">
        <v>0</v>
      </c>
      <c r="ACO37">
        <v>0</v>
      </c>
      <c r="ACP37">
        <v>0</v>
      </c>
      <c r="ACQ37">
        <v>0</v>
      </c>
      <c r="ACR37">
        <v>0</v>
      </c>
      <c r="ACS37">
        <v>0</v>
      </c>
      <c r="ACT37">
        <v>0</v>
      </c>
      <c r="ACU37">
        <v>0</v>
      </c>
      <c r="ACV37">
        <v>0</v>
      </c>
      <c r="ACW37">
        <v>0</v>
      </c>
      <c r="ACX37">
        <v>0</v>
      </c>
      <c r="ACY37">
        <v>0</v>
      </c>
      <c r="ACZ37">
        <v>0</v>
      </c>
      <c r="ADA37">
        <v>9</v>
      </c>
      <c r="ADB37">
        <v>0</v>
      </c>
      <c r="ADC37">
        <v>0</v>
      </c>
      <c r="ADD37">
        <v>9</v>
      </c>
      <c r="ADE37">
        <v>9</v>
      </c>
      <c r="ADF37">
        <v>9</v>
      </c>
      <c r="ADG37">
        <v>9</v>
      </c>
      <c r="ADH37">
        <v>9</v>
      </c>
      <c r="ADI37">
        <v>9</v>
      </c>
      <c r="ADJ37">
        <v>0</v>
      </c>
      <c r="ADK37">
        <v>0</v>
      </c>
      <c r="ADL37">
        <v>0</v>
      </c>
      <c r="ADM37">
        <v>0</v>
      </c>
      <c r="ADN37">
        <v>9</v>
      </c>
      <c r="ADO37">
        <v>0</v>
      </c>
      <c r="ADP37">
        <v>0</v>
      </c>
      <c r="ADQ37">
        <v>0</v>
      </c>
      <c r="ADR37">
        <v>0</v>
      </c>
      <c r="ADS37">
        <v>1</v>
      </c>
      <c r="ADT37">
        <v>0</v>
      </c>
      <c r="ADU37">
        <v>0</v>
      </c>
      <c r="ADV37">
        <v>0</v>
      </c>
      <c r="ADW37">
        <v>0</v>
      </c>
      <c r="ADX37">
        <v>9</v>
      </c>
      <c r="ADY37">
        <v>0</v>
      </c>
      <c r="ADZ37">
        <v>0</v>
      </c>
      <c r="AEA37">
        <v>9</v>
      </c>
      <c r="AEB37">
        <v>0</v>
      </c>
      <c r="AEC37">
        <v>0</v>
      </c>
      <c r="AED37">
        <v>0</v>
      </c>
      <c r="AEE37">
        <v>9</v>
      </c>
      <c r="AEF37">
        <v>0</v>
      </c>
      <c r="AEG37">
        <v>0</v>
      </c>
      <c r="AEH37">
        <v>0</v>
      </c>
      <c r="AEI37">
        <v>0</v>
      </c>
      <c r="AEJ37">
        <v>0</v>
      </c>
      <c r="AEK37">
        <v>9</v>
      </c>
      <c r="AEL37">
        <v>1</v>
      </c>
      <c r="AEM37">
        <v>0</v>
      </c>
      <c r="AEN37">
        <v>1</v>
      </c>
      <c r="AEO37">
        <v>0</v>
      </c>
      <c r="AEP37">
        <v>0</v>
      </c>
      <c r="AEQ37">
        <v>0</v>
      </c>
      <c r="AER37">
        <v>0</v>
      </c>
      <c r="AES37">
        <v>0</v>
      </c>
      <c r="AET37">
        <v>0</v>
      </c>
      <c r="AEU37">
        <v>0</v>
      </c>
      <c r="AEV37">
        <v>0</v>
      </c>
      <c r="AEW37">
        <v>9</v>
      </c>
      <c r="AEX37">
        <v>9</v>
      </c>
      <c r="AEY37">
        <v>9</v>
      </c>
      <c r="AEZ37">
        <v>1</v>
      </c>
      <c r="AFA37">
        <v>9</v>
      </c>
      <c r="AFB37">
        <v>9</v>
      </c>
      <c r="AFC37">
        <v>9</v>
      </c>
      <c r="AFD37">
        <v>0</v>
      </c>
      <c r="AFE37">
        <v>0</v>
      </c>
      <c r="AFF37">
        <v>0</v>
      </c>
      <c r="AFG37">
        <v>0</v>
      </c>
      <c r="AFH37">
        <v>0</v>
      </c>
      <c r="AFI37">
        <v>0</v>
      </c>
      <c r="AFJ37">
        <v>0</v>
      </c>
      <c r="AFK37">
        <v>0</v>
      </c>
      <c r="AFL37">
        <v>0</v>
      </c>
      <c r="AFM37">
        <v>0</v>
      </c>
      <c r="AFN37">
        <v>1</v>
      </c>
      <c r="AFO37">
        <v>1</v>
      </c>
      <c r="AFP37">
        <v>1</v>
      </c>
      <c r="AFQ37">
        <v>1</v>
      </c>
      <c r="AFR37">
        <v>0</v>
      </c>
      <c r="AFS37">
        <v>1047.883139</v>
      </c>
      <c r="AFT37">
        <v>1033.7744825</v>
      </c>
      <c r="AFU37">
        <v>1078.3767759</v>
      </c>
      <c r="AFV37">
        <v>1102.5544657</v>
      </c>
      <c r="AFW37">
        <v>1049.2197297</v>
      </c>
      <c r="AFX37">
        <v>1052.7333599999999</v>
      </c>
      <c r="AFY37">
        <v>1036.5465698</v>
      </c>
      <c r="AFZ37">
        <v>1003.2513048</v>
      </c>
      <c r="AGA37">
        <v>1101.1104969</v>
      </c>
      <c r="AGB37">
        <v>1063.5939679000001</v>
      </c>
      <c r="AGC37">
        <v>1055.0966742999999</v>
      </c>
      <c r="AGD37">
        <v>1553.2082627</v>
      </c>
      <c r="AGE37">
        <v>1633.0792745000001</v>
      </c>
      <c r="AGF37">
        <v>1033.4565977</v>
      </c>
      <c r="AGG37">
        <v>1116.8882073</v>
      </c>
      <c r="AGH37">
        <v>1080.1756215</v>
      </c>
      <c r="AGI37">
        <v>1058.3454759000001</v>
      </c>
      <c r="AGJ37">
        <v>1070.6831890000001</v>
      </c>
      <c r="AGK37">
        <v>1040.8616268999999</v>
      </c>
      <c r="AGL37">
        <v>1046.4400803999999</v>
      </c>
      <c r="AGM37">
        <v>1021.8520465</v>
      </c>
      <c r="AGN37">
        <v>1047.883139</v>
      </c>
      <c r="AGO37">
        <v>1047.883139</v>
      </c>
      <c r="AGP37">
        <v>1047.883139</v>
      </c>
      <c r="AGQ37">
        <v>1047.883139</v>
      </c>
      <c r="AGR37">
        <v>1047.883139</v>
      </c>
      <c r="AGS37">
        <v>1047.883139</v>
      </c>
      <c r="AGT37">
        <v>1047.883139</v>
      </c>
      <c r="AGU37">
        <v>1047.883139</v>
      </c>
      <c r="AGV37">
        <v>1047.883139</v>
      </c>
      <c r="AGW37">
        <v>1047.883139</v>
      </c>
      <c r="AGX37">
        <v>1047.883139</v>
      </c>
      <c r="AGY37">
        <v>1047.883139</v>
      </c>
      <c r="AGZ37">
        <v>1047.883139</v>
      </c>
      <c r="AHA37">
        <v>1047.883139</v>
      </c>
      <c r="AHB37">
        <v>1047.883139</v>
      </c>
      <c r="AHC37">
        <v>1047.883139</v>
      </c>
      <c r="AHD37">
        <v>1047.883139</v>
      </c>
      <c r="AHE37">
        <v>1047.883139</v>
      </c>
      <c r="AHF37">
        <v>1047.883139</v>
      </c>
      <c r="AHG37">
        <v>1047.883139</v>
      </c>
      <c r="AHH37">
        <v>1047.883139</v>
      </c>
      <c r="AHI37">
        <v>1047.883139</v>
      </c>
      <c r="AHJ37">
        <v>1047.883139</v>
      </c>
      <c r="AHK37">
        <v>1047.883139</v>
      </c>
      <c r="AHL37">
        <v>1047.883139</v>
      </c>
      <c r="AHM37">
        <v>1047.883139</v>
      </c>
      <c r="AHN37">
        <v>1047.883139</v>
      </c>
      <c r="AHO37">
        <v>1047.883139</v>
      </c>
      <c r="AHP37">
        <v>1047.883139</v>
      </c>
      <c r="AHQ37">
        <v>1047.883139</v>
      </c>
      <c r="AHR37">
        <v>1047.883139</v>
      </c>
      <c r="AHS37">
        <v>1047.883139</v>
      </c>
      <c r="AHT37">
        <v>1047.883139</v>
      </c>
      <c r="AHU37">
        <v>1047.883139</v>
      </c>
      <c r="AHV37">
        <v>1047.883139</v>
      </c>
      <c r="AHW37">
        <v>1047.883139</v>
      </c>
      <c r="AHX37">
        <v>1047.883139</v>
      </c>
      <c r="AHY37">
        <v>1047.883139</v>
      </c>
      <c r="AHZ37">
        <v>1047.883139</v>
      </c>
      <c r="AIA37">
        <v>1047.883139</v>
      </c>
      <c r="AIB37">
        <v>1047.883139</v>
      </c>
      <c r="AIC37">
        <v>1047.883139</v>
      </c>
      <c r="AID37">
        <v>1047.883139</v>
      </c>
      <c r="AIE37">
        <v>1047.883139</v>
      </c>
      <c r="AIF37">
        <v>1047.883139</v>
      </c>
      <c r="AIG37">
        <v>1047.883139</v>
      </c>
      <c r="AIH37">
        <v>1047.883139</v>
      </c>
      <c r="AII37">
        <v>1047.883139</v>
      </c>
      <c r="AIJ37">
        <v>1047.883139</v>
      </c>
      <c r="AIK37">
        <v>1047.883139</v>
      </c>
      <c r="AIL37">
        <v>1047.883139</v>
      </c>
      <c r="AIM37">
        <v>1047.883139</v>
      </c>
      <c r="AIN37">
        <v>1047.883139</v>
      </c>
      <c r="AIO37">
        <v>1047.883139</v>
      </c>
      <c r="AIP37">
        <v>1047.883139</v>
      </c>
      <c r="AIQ37">
        <v>1047.883139</v>
      </c>
      <c r="AIR37">
        <v>1047.883139</v>
      </c>
      <c r="AIS37">
        <v>1047.883139</v>
      </c>
      <c r="AIT37">
        <v>1047.883139</v>
      </c>
      <c r="AIU37">
        <v>1047.883139</v>
      </c>
      <c r="AIV37">
        <v>1047.883139</v>
      </c>
      <c r="AIW37">
        <v>1047.883139</v>
      </c>
      <c r="AIX37">
        <v>1047.883139</v>
      </c>
      <c r="AIY37">
        <v>1047.883139</v>
      </c>
      <c r="AIZ37">
        <v>1047.883139</v>
      </c>
      <c r="AJA37">
        <v>1047.883139</v>
      </c>
      <c r="AJB37">
        <v>1047.883139</v>
      </c>
      <c r="AJC37">
        <v>1047.883139</v>
      </c>
      <c r="AJD37">
        <v>1047.883139</v>
      </c>
      <c r="AJE37">
        <v>1047.883139</v>
      </c>
      <c r="AJF37">
        <v>1047.883139</v>
      </c>
      <c r="AJG37">
        <v>1047.883139</v>
      </c>
      <c r="AJH37">
        <v>1047.883139</v>
      </c>
      <c r="AJI37">
        <v>1047.883139</v>
      </c>
      <c r="AJJ37">
        <v>1047.883139</v>
      </c>
      <c r="AJK37">
        <v>1047.883139</v>
      </c>
      <c r="AJL37">
        <v>1026.0860098999999</v>
      </c>
      <c r="AJM37">
        <v>1047.883139</v>
      </c>
      <c r="AJN37">
        <v>1008.7301017</v>
      </c>
      <c r="AJO37">
        <v>1047.883139</v>
      </c>
      <c r="AJP37">
        <v>1047.883139</v>
      </c>
      <c r="AJQ37">
        <v>1047.883139</v>
      </c>
      <c r="AJR37">
        <v>1047.883139</v>
      </c>
      <c r="AJS37">
        <v>1038.6376971</v>
      </c>
      <c r="AJT37">
        <v>1047.883139</v>
      </c>
      <c r="AJU37">
        <v>1047.883139</v>
      </c>
      <c r="AJV37">
        <v>1047.883139</v>
      </c>
      <c r="AJW37">
        <v>1047.883139</v>
      </c>
      <c r="AJX37">
        <v>1024.4167215</v>
      </c>
      <c r="AJY37">
        <v>1047.883139</v>
      </c>
      <c r="AJZ37">
        <v>1047.883139</v>
      </c>
      <c r="AKA37">
        <v>1047.883139</v>
      </c>
      <c r="AKB37">
        <v>1047.883139</v>
      </c>
      <c r="AKC37">
        <v>1047.883139</v>
      </c>
      <c r="AKD37">
        <v>1047.883139</v>
      </c>
      <c r="AKE37">
        <v>1047.883139</v>
      </c>
      <c r="AKF37">
        <v>1047.883139</v>
      </c>
      <c r="AKG37">
        <v>1047.883139</v>
      </c>
      <c r="AKH37">
        <v>1047.883139</v>
      </c>
      <c r="AKI37">
        <v>1047.883139</v>
      </c>
      <c r="AKJ37">
        <v>1047.883139</v>
      </c>
      <c r="AKK37">
        <v>1047.883139</v>
      </c>
      <c r="AKL37">
        <v>1047.883139</v>
      </c>
      <c r="AKM37">
        <v>1047.883139</v>
      </c>
      <c r="AKN37">
        <v>1047.883139</v>
      </c>
      <c r="AKO37">
        <v>1047.883139</v>
      </c>
      <c r="AKP37">
        <v>1047.883139</v>
      </c>
      <c r="AKQ37">
        <v>1047.883139</v>
      </c>
      <c r="AKR37">
        <v>1047.883139</v>
      </c>
      <c r="AKS37">
        <v>1047.883139</v>
      </c>
      <c r="AKT37">
        <v>1047.883139</v>
      </c>
      <c r="AKU37">
        <v>1047.883139</v>
      </c>
      <c r="AKV37">
        <v>1047.883139</v>
      </c>
      <c r="AKW37">
        <v>1047.883139</v>
      </c>
      <c r="AKX37">
        <v>1047.883139</v>
      </c>
      <c r="AKY37">
        <v>1047.883139</v>
      </c>
      <c r="AKZ37">
        <v>1047.883139</v>
      </c>
      <c r="ALA37">
        <v>1047.883139</v>
      </c>
      <c r="ALB37">
        <v>1047.883139</v>
      </c>
      <c r="ALC37">
        <v>1047.883139</v>
      </c>
      <c r="ALD37">
        <v>1047.883139</v>
      </c>
      <c r="ALE37">
        <v>1047.883139</v>
      </c>
      <c r="ALF37">
        <v>1047.883139</v>
      </c>
      <c r="ALG37">
        <v>1047.883139</v>
      </c>
      <c r="ALH37">
        <v>1047.883139</v>
      </c>
      <c r="ALI37">
        <v>1047.883139</v>
      </c>
      <c r="ALJ37">
        <v>1047.883139</v>
      </c>
      <c r="ALK37">
        <v>1047.883139</v>
      </c>
      <c r="ALL37">
        <v>1047.883139</v>
      </c>
      <c r="ALM37">
        <v>1047.883139</v>
      </c>
      <c r="ALN37">
        <v>1047.883139</v>
      </c>
      <c r="ALO37">
        <v>1047.883139</v>
      </c>
      <c r="ALP37">
        <v>1047.883139</v>
      </c>
      <c r="ALQ37">
        <v>1047.883139</v>
      </c>
      <c r="ALR37">
        <v>1047.883139</v>
      </c>
      <c r="ALS37">
        <v>1047.883139</v>
      </c>
      <c r="ALT37">
        <v>1047.883139</v>
      </c>
      <c r="ALU37">
        <v>1047.883139</v>
      </c>
      <c r="ALV37">
        <v>1047.883139</v>
      </c>
      <c r="ALW37">
        <v>1047.883139</v>
      </c>
      <c r="ALX37">
        <v>1047.883139</v>
      </c>
      <c r="ALY37">
        <v>1047.883139</v>
      </c>
      <c r="ALZ37">
        <v>1047.883139</v>
      </c>
      <c r="AMA37">
        <v>1047.883139</v>
      </c>
      <c r="AMB37">
        <v>1047.883139</v>
      </c>
      <c r="AMC37">
        <v>1047.883139</v>
      </c>
      <c r="AMD37">
        <v>1047.883139</v>
      </c>
      <c r="AME37">
        <v>1047.883139</v>
      </c>
      <c r="AMF37">
        <v>1047.883139</v>
      </c>
      <c r="AMG37">
        <v>1047.883139</v>
      </c>
      <c r="AMH37">
        <v>1047.883139</v>
      </c>
      <c r="AMI37">
        <v>1047.883139</v>
      </c>
      <c r="AMJ37">
        <v>1047.883139</v>
      </c>
      <c r="AMK37">
        <v>1047.883139</v>
      </c>
      <c r="AML37">
        <v>1047.883139</v>
      </c>
      <c r="AMM37">
        <v>1047.883139</v>
      </c>
      <c r="AMN37">
        <v>1047.883139</v>
      </c>
      <c r="AMO37">
        <v>1047.883139</v>
      </c>
      <c r="AMP37">
        <v>1047.883139</v>
      </c>
      <c r="AMQ37">
        <v>1047.883139</v>
      </c>
      <c r="AMR37">
        <v>1047.883139</v>
      </c>
      <c r="AMS37">
        <v>1047.883139</v>
      </c>
      <c r="AMT37">
        <v>1047.883139</v>
      </c>
      <c r="AMU37">
        <v>1047.883139</v>
      </c>
      <c r="AMV37">
        <v>1047.883139</v>
      </c>
      <c r="AMW37">
        <v>1047.883139</v>
      </c>
      <c r="AMX37">
        <v>1047.883139</v>
      </c>
      <c r="AMY37">
        <v>1047.883139</v>
      </c>
      <c r="AMZ37">
        <v>1047.883139</v>
      </c>
      <c r="ANA37">
        <v>1047.883139</v>
      </c>
      <c r="ANB37">
        <v>1047.883139</v>
      </c>
      <c r="ANC37">
        <v>1047.883139</v>
      </c>
      <c r="AND37">
        <v>1047.883139</v>
      </c>
      <c r="ANE37">
        <v>1047.883139</v>
      </c>
      <c r="ANF37">
        <v>1047.883139</v>
      </c>
      <c r="ANG37">
        <v>1047.883139</v>
      </c>
      <c r="ANH37">
        <v>1047.883139</v>
      </c>
      <c r="ANI37">
        <v>3949</v>
      </c>
      <c r="ANJ37">
        <v>1074</v>
      </c>
      <c r="ANK37">
        <v>1</v>
      </c>
      <c r="ANL37">
        <v>4270367</v>
      </c>
      <c r="ANM37">
        <v>154719</v>
      </c>
      <c r="ANN37">
        <v>805489</v>
      </c>
      <c r="ANO37">
        <v>2748328</v>
      </c>
      <c r="ANP37">
        <v>137726</v>
      </c>
      <c r="ANQ37">
        <v>14597</v>
      </c>
      <c r="ANR37">
        <v>1496193</v>
      </c>
      <c r="ANS37">
        <v>16355</v>
      </c>
      <c r="ANT37">
        <v>188</v>
      </c>
      <c r="ANU37">
        <v>25846</v>
      </c>
      <c r="ANV37">
        <v>638</v>
      </c>
      <c r="ANW37">
        <v>2</v>
      </c>
      <c r="AOH37">
        <v>2</v>
      </c>
      <c r="AOI37">
        <v>3</v>
      </c>
      <c r="AOJ37">
        <v>0</v>
      </c>
      <c r="AOK37">
        <v>0</v>
      </c>
      <c r="AOL37">
        <v>0</v>
      </c>
      <c r="AOM37">
        <v>0</v>
      </c>
      <c r="AON37">
        <v>2</v>
      </c>
      <c r="AOO37">
        <v>3</v>
      </c>
      <c r="AOP37">
        <v>9</v>
      </c>
      <c r="AOQ37">
        <v>9</v>
      </c>
      <c r="AOR37">
        <v>1406266</v>
      </c>
      <c r="AOS37">
        <v>222713</v>
      </c>
      <c r="AOT37">
        <v>136498</v>
      </c>
      <c r="AOU37">
        <v>115773</v>
      </c>
      <c r="AOV37">
        <v>329748</v>
      </c>
      <c r="AOW37">
        <v>0</v>
      </c>
      <c r="AOX37">
        <v>1354558</v>
      </c>
      <c r="AOY37">
        <v>53582</v>
      </c>
      <c r="AOZ37">
        <v>276301</v>
      </c>
      <c r="APA37">
        <v>374928</v>
      </c>
      <c r="APB37">
        <v>0</v>
      </c>
      <c r="APC37">
        <v>222713</v>
      </c>
      <c r="APD37">
        <v>136498</v>
      </c>
      <c r="APE37">
        <v>0</v>
      </c>
      <c r="APF37">
        <v>329748</v>
      </c>
      <c r="APG37">
        <v>0</v>
      </c>
      <c r="APH37">
        <v>1354558</v>
      </c>
      <c r="API37">
        <v>53582</v>
      </c>
      <c r="APJ37">
        <v>276301</v>
      </c>
      <c r="APK37">
        <v>374928</v>
      </c>
      <c r="APL37">
        <v>1380420</v>
      </c>
      <c r="APM37">
        <v>0</v>
      </c>
      <c r="APN37">
        <v>115773</v>
      </c>
      <c r="APO37">
        <v>0</v>
      </c>
      <c r="APP37">
        <v>0</v>
      </c>
      <c r="APQ37">
        <v>25846</v>
      </c>
      <c r="APR37">
        <v>0</v>
      </c>
      <c r="APS37">
        <v>0</v>
      </c>
      <c r="APT37">
        <v>0</v>
      </c>
      <c r="APU37">
        <v>0</v>
      </c>
      <c r="AQA37">
        <v>2</v>
      </c>
    </row>
    <row r="38" spans="1:1119" x14ac:dyDescent="0.25">
      <c r="A38">
        <v>6165</v>
      </c>
      <c r="B38">
        <v>3</v>
      </c>
      <c r="C38">
        <v>5</v>
      </c>
      <c r="D38">
        <v>4</v>
      </c>
      <c r="E38">
        <v>1</v>
      </c>
      <c r="F38">
        <v>335000</v>
      </c>
      <c r="G38">
        <v>8</v>
      </c>
      <c r="H38">
        <v>1</v>
      </c>
      <c r="I38">
        <v>6</v>
      </c>
      <c r="J38">
        <v>2</v>
      </c>
      <c r="K38">
        <v>2</v>
      </c>
      <c r="L38">
        <v>2</v>
      </c>
      <c r="M38">
        <v>3</v>
      </c>
      <c r="N38">
        <v>2</v>
      </c>
      <c r="O38">
        <v>3</v>
      </c>
      <c r="P38">
        <v>5</v>
      </c>
      <c r="Q38">
        <v>1</v>
      </c>
      <c r="R38">
        <v>10</v>
      </c>
      <c r="S38">
        <v>1</v>
      </c>
      <c r="T38">
        <v>1</v>
      </c>
      <c r="U38">
        <v>3</v>
      </c>
      <c r="V38">
        <v>2</v>
      </c>
      <c r="X38">
        <v>1999</v>
      </c>
      <c r="Y38">
        <v>7</v>
      </c>
      <c r="AA38">
        <v>1</v>
      </c>
      <c r="AB38">
        <v>2</v>
      </c>
      <c r="AC38">
        <v>2</v>
      </c>
      <c r="AD38">
        <v>1</v>
      </c>
      <c r="AE38">
        <v>1</v>
      </c>
      <c r="AF38">
        <v>2</v>
      </c>
      <c r="AG38">
        <v>2</v>
      </c>
      <c r="AH38">
        <v>2</v>
      </c>
      <c r="AI38">
        <v>1</v>
      </c>
      <c r="AJ38">
        <v>2</v>
      </c>
      <c r="AK38">
        <v>2</v>
      </c>
      <c r="AL38">
        <v>1</v>
      </c>
      <c r="AM38">
        <v>2</v>
      </c>
      <c r="AN38">
        <v>2</v>
      </c>
      <c r="AO38">
        <v>2</v>
      </c>
      <c r="AP38">
        <v>2</v>
      </c>
      <c r="AQ38">
        <v>1</v>
      </c>
      <c r="AX38">
        <v>8</v>
      </c>
      <c r="BL38">
        <v>1</v>
      </c>
      <c r="BM38">
        <v>2</v>
      </c>
      <c r="BN38">
        <v>15</v>
      </c>
      <c r="BP38">
        <v>1</v>
      </c>
      <c r="BQ38">
        <v>1</v>
      </c>
      <c r="BR38">
        <v>2</v>
      </c>
      <c r="BS38">
        <v>1</v>
      </c>
      <c r="BT38">
        <v>2</v>
      </c>
      <c r="BU38">
        <v>1</v>
      </c>
      <c r="BV38">
        <v>2</v>
      </c>
      <c r="BX38">
        <v>5</v>
      </c>
      <c r="BY38">
        <v>1</v>
      </c>
      <c r="BZ38">
        <v>2</v>
      </c>
      <c r="CA38">
        <v>1</v>
      </c>
      <c r="CB38">
        <v>1</v>
      </c>
      <c r="CC38">
        <v>1</v>
      </c>
      <c r="CG38">
        <v>12</v>
      </c>
      <c r="CJ38">
        <v>2</v>
      </c>
      <c r="CK38">
        <v>1</v>
      </c>
      <c r="CL38">
        <v>2</v>
      </c>
      <c r="CM38">
        <v>60</v>
      </c>
      <c r="CN38">
        <v>4</v>
      </c>
      <c r="CO38">
        <v>178</v>
      </c>
      <c r="CP38">
        <v>7</v>
      </c>
      <c r="CQ38">
        <v>1</v>
      </c>
      <c r="CR38">
        <v>1</v>
      </c>
      <c r="CS38">
        <v>1</v>
      </c>
      <c r="CT38">
        <v>1</v>
      </c>
      <c r="CU38">
        <v>1</v>
      </c>
      <c r="CV38">
        <v>2</v>
      </c>
      <c r="CW38">
        <v>1</v>
      </c>
      <c r="CX38">
        <v>1</v>
      </c>
      <c r="CZ38">
        <v>1</v>
      </c>
      <c r="DA38">
        <v>1</v>
      </c>
      <c r="DB38">
        <v>2</v>
      </c>
      <c r="DD38">
        <v>2</v>
      </c>
      <c r="DE38">
        <v>2</v>
      </c>
      <c r="DF38">
        <v>2</v>
      </c>
      <c r="DG38">
        <v>2</v>
      </c>
      <c r="DH38">
        <v>2</v>
      </c>
      <c r="DI38">
        <v>2</v>
      </c>
      <c r="DJ38">
        <v>2</v>
      </c>
      <c r="DK38">
        <v>2</v>
      </c>
      <c r="DL38">
        <v>2</v>
      </c>
      <c r="DM38">
        <v>1</v>
      </c>
      <c r="DV38">
        <v>1</v>
      </c>
      <c r="DW38">
        <v>2</v>
      </c>
      <c r="EF38">
        <v>100</v>
      </c>
      <c r="EH38">
        <v>2</v>
      </c>
      <c r="EI38">
        <v>1</v>
      </c>
      <c r="EJ38">
        <v>1</v>
      </c>
      <c r="EK38">
        <v>2</v>
      </c>
      <c r="EL38">
        <v>2</v>
      </c>
      <c r="EM38">
        <v>2</v>
      </c>
      <c r="EN38">
        <v>2</v>
      </c>
      <c r="EP38">
        <v>30</v>
      </c>
      <c r="EQ38">
        <v>70</v>
      </c>
      <c r="EV38">
        <v>3</v>
      </c>
      <c r="EX38">
        <v>1</v>
      </c>
      <c r="EY38">
        <v>2</v>
      </c>
      <c r="EZ38">
        <v>2</v>
      </c>
      <c r="FA38">
        <v>1</v>
      </c>
      <c r="FB38">
        <v>2</v>
      </c>
      <c r="FC38">
        <v>2</v>
      </c>
      <c r="FD38">
        <v>2</v>
      </c>
      <c r="FE38">
        <v>1</v>
      </c>
      <c r="FF38">
        <v>2</v>
      </c>
      <c r="FG38">
        <v>2</v>
      </c>
      <c r="FH38">
        <v>1</v>
      </c>
      <c r="FI38">
        <v>1</v>
      </c>
      <c r="FJ38">
        <v>2</v>
      </c>
      <c r="GL38">
        <v>1</v>
      </c>
      <c r="GM38">
        <v>1</v>
      </c>
      <c r="GN38">
        <v>2</v>
      </c>
      <c r="GO38">
        <v>2</v>
      </c>
      <c r="GP38">
        <v>2</v>
      </c>
      <c r="GQ38">
        <v>2</v>
      </c>
      <c r="GR38">
        <v>1</v>
      </c>
      <c r="GS38">
        <v>2</v>
      </c>
      <c r="GZ38">
        <v>100</v>
      </c>
      <c r="HA38">
        <v>2</v>
      </c>
      <c r="HB38">
        <v>1</v>
      </c>
      <c r="HC38">
        <v>1</v>
      </c>
      <c r="HD38">
        <v>2</v>
      </c>
      <c r="HE38">
        <v>2</v>
      </c>
      <c r="HF38">
        <v>2</v>
      </c>
      <c r="HG38">
        <v>2</v>
      </c>
      <c r="HH38">
        <v>2</v>
      </c>
      <c r="HJ38">
        <v>30</v>
      </c>
      <c r="HK38">
        <v>70</v>
      </c>
      <c r="HQ38">
        <v>3</v>
      </c>
      <c r="HS38">
        <v>1</v>
      </c>
      <c r="HT38">
        <v>2</v>
      </c>
      <c r="HU38">
        <v>1</v>
      </c>
      <c r="HV38">
        <v>2</v>
      </c>
      <c r="HX38">
        <v>1</v>
      </c>
      <c r="HY38">
        <v>1</v>
      </c>
      <c r="HZ38">
        <v>2</v>
      </c>
      <c r="IA38">
        <v>2</v>
      </c>
      <c r="IB38">
        <v>2</v>
      </c>
      <c r="IC38">
        <v>1</v>
      </c>
      <c r="ID38">
        <v>2</v>
      </c>
      <c r="IU38">
        <v>1</v>
      </c>
      <c r="IV38">
        <v>1</v>
      </c>
      <c r="IW38">
        <v>2</v>
      </c>
      <c r="IX38">
        <v>2</v>
      </c>
      <c r="IY38">
        <v>2</v>
      </c>
      <c r="IZ38">
        <v>2</v>
      </c>
      <c r="JA38">
        <v>1</v>
      </c>
      <c r="JB38">
        <v>1</v>
      </c>
      <c r="JC38">
        <v>1</v>
      </c>
      <c r="JD38">
        <v>1</v>
      </c>
      <c r="JE38">
        <v>1</v>
      </c>
      <c r="JF38">
        <v>1</v>
      </c>
      <c r="JG38">
        <v>1</v>
      </c>
      <c r="JH38">
        <v>1</v>
      </c>
      <c r="JI38">
        <v>2</v>
      </c>
      <c r="JJ38">
        <v>1</v>
      </c>
      <c r="JS38">
        <v>1</v>
      </c>
      <c r="JV38">
        <v>2</v>
      </c>
      <c r="JW38">
        <v>1</v>
      </c>
      <c r="KF38">
        <v>2</v>
      </c>
      <c r="KG38">
        <v>2</v>
      </c>
      <c r="KP38">
        <v>1</v>
      </c>
      <c r="KW38">
        <v>2</v>
      </c>
      <c r="KX38">
        <v>2</v>
      </c>
      <c r="KY38">
        <v>2</v>
      </c>
      <c r="KZ38">
        <v>2</v>
      </c>
      <c r="LA38">
        <v>2</v>
      </c>
      <c r="LB38">
        <v>1</v>
      </c>
      <c r="LE38">
        <v>2</v>
      </c>
      <c r="LO38">
        <v>1</v>
      </c>
      <c r="LP38">
        <v>2</v>
      </c>
      <c r="LQ38">
        <v>2</v>
      </c>
      <c r="LR38">
        <v>2</v>
      </c>
      <c r="LT38">
        <v>2</v>
      </c>
      <c r="MA38">
        <v>2</v>
      </c>
      <c r="MB38">
        <v>2</v>
      </c>
      <c r="MC38">
        <v>2</v>
      </c>
      <c r="MD38">
        <v>2</v>
      </c>
      <c r="ME38">
        <v>2</v>
      </c>
      <c r="MF38">
        <v>2</v>
      </c>
      <c r="MG38">
        <v>1</v>
      </c>
      <c r="MH38">
        <v>2</v>
      </c>
      <c r="MI38">
        <v>2</v>
      </c>
      <c r="MJ38">
        <v>1</v>
      </c>
      <c r="MT38">
        <v>1</v>
      </c>
      <c r="MU38">
        <v>1</v>
      </c>
      <c r="MY38">
        <v>1</v>
      </c>
      <c r="MZ38">
        <v>1</v>
      </c>
      <c r="NA38">
        <v>1</v>
      </c>
      <c r="NB38">
        <v>2</v>
      </c>
      <c r="NC38">
        <v>1</v>
      </c>
      <c r="ND38">
        <v>2</v>
      </c>
      <c r="NE38">
        <v>2</v>
      </c>
      <c r="NF38">
        <v>2</v>
      </c>
      <c r="NG38">
        <v>2</v>
      </c>
      <c r="NH38">
        <v>2</v>
      </c>
      <c r="NI38">
        <v>2</v>
      </c>
      <c r="NK38">
        <v>2</v>
      </c>
      <c r="NU38">
        <v>1</v>
      </c>
      <c r="NV38">
        <v>300</v>
      </c>
      <c r="NW38">
        <v>7</v>
      </c>
      <c r="NX38">
        <v>2</v>
      </c>
      <c r="NZ38">
        <v>1</v>
      </c>
      <c r="OA38">
        <v>250</v>
      </c>
      <c r="OB38">
        <v>7</v>
      </c>
      <c r="OC38">
        <v>150</v>
      </c>
      <c r="OD38">
        <v>1</v>
      </c>
      <c r="OE38">
        <v>1</v>
      </c>
      <c r="OF38">
        <v>1</v>
      </c>
      <c r="OG38">
        <v>1</v>
      </c>
      <c r="OH38">
        <v>2</v>
      </c>
      <c r="OJ38">
        <v>2</v>
      </c>
      <c r="OK38">
        <v>2</v>
      </c>
      <c r="OM38">
        <v>1</v>
      </c>
      <c r="ON38">
        <v>4</v>
      </c>
      <c r="OO38">
        <v>2</v>
      </c>
      <c r="OQ38">
        <v>1</v>
      </c>
      <c r="OR38">
        <v>75</v>
      </c>
      <c r="OS38">
        <v>1</v>
      </c>
      <c r="OT38">
        <v>100</v>
      </c>
      <c r="OU38">
        <v>4</v>
      </c>
      <c r="OW38">
        <v>10</v>
      </c>
      <c r="OX38">
        <v>1</v>
      </c>
      <c r="OY38">
        <v>1</v>
      </c>
      <c r="OZ38">
        <v>1</v>
      </c>
      <c r="PA38">
        <v>1</v>
      </c>
      <c r="PB38">
        <v>2</v>
      </c>
      <c r="PC38">
        <v>2</v>
      </c>
      <c r="PD38">
        <v>2</v>
      </c>
      <c r="PE38">
        <v>2</v>
      </c>
      <c r="PF38">
        <v>2</v>
      </c>
      <c r="PG38">
        <v>90</v>
      </c>
      <c r="PH38">
        <v>10</v>
      </c>
      <c r="PN38">
        <v>1</v>
      </c>
      <c r="PO38">
        <v>1</v>
      </c>
      <c r="PP38">
        <v>1</v>
      </c>
      <c r="PQ38">
        <v>1</v>
      </c>
      <c r="PR38">
        <v>1</v>
      </c>
      <c r="PS38">
        <v>1</v>
      </c>
      <c r="PT38">
        <v>2</v>
      </c>
      <c r="PU38">
        <v>2</v>
      </c>
      <c r="PV38">
        <v>2</v>
      </c>
      <c r="PW38">
        <v>1</v>
      </c>
      <c r="PX38">
        <v>3</v>
      </c>
      <c r="PY38">
        <v>2</v>
      </c>
      <c r="PZ38">
        <v>1</v>
      </c>
      <c r="QA38">
        <v>1</v>
      </c>
      <c r="QB38">
        <v>2</v>
      </c>
      <c r="QC38">
        <v>25</v>
      </c>
      <c r="QD38">
        <v>0</v>
      </c>
      <c r="QE38">
        <v>0</v>
      </c>
      <c r="QF38">
        <v>0</v>
      </c>
      <c r="QG38">
        <v>0</v>
      </c>
      <c r="QH38">
        <v>0</v>
      </c>
      <c r="QI38">
        <v>0</v>
      </c>
      <c r="QJ38">
        <v>0</v>
      </c>
      <c r="QK38">
        <v>0</v>
      </c>
      <c r="QL38">
        <v>1</v>
      </c>
      <c r="QM38">
        <v>1</v>
      </c>
      <c r="QN38">
        <v>0</v>
      </c>
      <c r="QO38">
        <v>0</v>
      </c>
      <c r="QP38">
        <v>0</v>
      </c>
      <c r="QQ38">
        <v>0</v>
      </c>
      <c r="QR38">
        <v>0</v>
      </c>
      <c r="QS38">
        <v>1</v>
      </c>
      <c r="QT38">
        <v>0</v>
      </c>
      <c r="QU38">
        <v>9</v>
      </c>
      <c r="QV38">
        <v>0</v>
      </c>
      <c r="QW38">
        <v>0</v>
      </c>
      <c r="QX38">
        <v>0</v>
      </c>
      <c r="QY38">
        <v>1</v>
      </c>
      <c r="QZ38">
        <v>1</v>
      </c>
      <c r="RA38">
        <v>1</v>
      </c>
      <c r="RB38">
        <v>1</v>
      </c>
      <c r="RC38">
        <v>1</v>
      </c>
      <c r="RD38">
        <v>1</v>
      </c>
      <c r="RE38">
        <v>1</v>
      </c>
      <c r="RF38">
        <v>1</v>
      </c>
      <c r="RG38">
        <v>1</v>
      </c>
      <c r="RH38">
        <v>1</v>
      </c>
      <c r="RI38">
        <v>1</v>
      </c>
      <c r="RJ38">
        <v>1</v>
      </c>
      <c r="RK38">
        <v>1</v>
      </c>
      <c r="RL38">
        <v>1</v>
      </c>
      <c r="RM38">
        <v>1</v>
      </c>
      <c r="RN38">
        <v>9</v>
      </c>
      <c r="RO38">
        <v>9</v>
      </c>
      <c r="RP38">
        <v>9</v>
      </c>
      <c r="RQ38">
        <v>9</v>
      </c>
      <c r="RR38">
        <v>9</v>
      </c>
      <c r="RS38">
        <v>9</v>
      </c>
      <c r="RT38">
        <v>9</v>
      </c>
      <c r="RU38">
        <v>9</v>
      </c>
      <c r="RV38">
        <v>9</v>
      </c>
      <c r="RW38">
        <v>9</v>
      </c>
      <c r="RX38">
        <v>9</v>
      </c>
      <c r="RY38">
        <v>0</v>
      </c>
      <c r="RZ38">
        <v>1</v>
      </c>
      <c r="SA38">
        <v>0</v>
      </c>
      <c r="SB38">
        <v>0</v>
      </c>
      <c r="SC38">
        <v>0</v>
      </c>
      <c r="SD38">
        <v>0</v>
      </c>
      <c r="SE38">
        <v>0</v>
      </c>
      <c r="SF38">
        <v>0</v>
      </c>
      <c r="SG38">
        <v>0</v>
      </c>
      <c r="SH38">
        <v>0</v>
      </c>
      <c r="SI38">
        <v>9</v>
      </c>
      <c r="SJ38">
        <v>0</v>
      </c>
      <c r="SK38">
        <v>0</v>
      </c>
      <c r="SL38">
        <v>0</v>
      </c>
      <c r="SM38">
        <v>0</v>
      </c>
      <c r="SN38">
        <v>0</v>
      </c>
      <c r="SO38">
        <v>0</v>
      </c>
      <c r="SP38">
        <v>9</v>
      </c>
      <c r="SQ38">
        <v>9</v>
      </c>
      <c r="SR38">
        <v>9</v>
      </c>
      <c r="SS38">
        <v>0</v>
      </c>
      <c r="ST38">
        <v>9</v>
      </c>
      <c r="SU38">
        <v>9</v>
      </c>
      <c r="SV38">
        <v>0</v>
      </c>
      <c r="SW38">
        <v>0</v>
      </c>
      <c r="SX38">
        <v>0</v>
      </c>
      <c r="SY38">
        <v>0</v>
      </c>
      <c r="SZ38">
        <v>0</v>
      </c>
      <c r="TA38">
        <v>1</v>
      </c>
      <c r="TB38">
        <v>0</v>
      </c>
      <c r="TC38">
        <v>0</v>
      </c>
      <c r="TD38">
        <v>0</v>
      </c>
      <c r="TE38">
        <v>0</v>
      </c>
      <c r="TF38">
        <v>0</v>
      </c>
      <c r="TG38">
        <v>0</v>
      </c>
      <c r="TH38">
        <v>0</v>
      </c>
      <c r="TI38">
        <v>0</v>
      </c>
      <c r="TJ38">
        <v>1</v>
      </c>
      <c r="TK38">
        <v>0</v>
      </c>
      <c r="TL38">
        <v>0</v>
      </c>
      <c r="TM38">
        <v>0</v>
      </c>
      <c r="TN38">
        <v>0</v>
      </c>
      <c r="TO38">
        <v>0</v>
      </c>
      <c r="TP38">
        <v>0</v>
      </c>
      <c r="TQ38">
        <v>0</v>
      </c>
      <c r="TR38">
        <v>0</v>
      </c>
      <c r="TS38">
        <v>0</v>
      </c>
      <c r="TT38">
        <v>0</v>
      </c>
      <c r="TU38">
        <v>0</v>
      </c>
      <c r="TV38">
        <v>0</v>
      </c>
      <c r="TW38">
        <v>0</v>
      </c>
      <c r="TX38">
        <v>9</v>
      </c>
      <c r="TY38">
        <v>9</v>
      </c>
      <c r="TZ38">
        <v>9</v>
      </c>
      <c r="UA38">
        <v>9</v>
      </c>
      <c r="UB38">
        <v>9</v>
      </c>
      <c r="UC38">
        <v>9</v>
      </c>
      <c r="UD38">
        <v>9</v>
      </c>
      <c r="UE38">
        <v>9</v>
      </c>
      <c r="UF38">
        <v>1</v>
      </c>
      <c r="UG38">
        <v>1</v>
      </c>
      <c r="UH38">
        <v>9</v>
      </c>
      <c r="UI38">
        <v>9</v>
      </c>
      <c r="UJ38">
        <v>9</v>
      </c>
      <c r="UK38">
        <v>9</v>
      </c>
      <c r="UL38">
        <v>9</v>
      </c>
      <c r="UM38">
        <v>9</v>
      </c>
      <c r="UN38">
        <v>9</v>
      </c>
      <c r="UO38">
        <v>9</v>
      </c>
      <c r="UP38">
        <v>0</v>
      </c>
      <c r="UQ38">
        <v>9</v>
      </c>
      <c r="UR38">
        <v>0</v>
      </c>
      <c r="US38">
        <v>0</v>
      </c>
      <c r="UT38">
        <v>0</v>
      </c>
      <c r="UU38">
        <v>0</v>
      </c>
      <c r="UV38">
        <v>0</v>
      </c>
      <c r="UW38">
        <v>0</v>
      </c>
      <c r="UX38">
        <v>0</v>
      </c>
      <c r="UY38">
        <v>9</v>
      </c>
      <c r="UZ38">
        <v>0</v>
      </c>
      <c r="VA38">
        <v>0</v>
      </c>
      <c r="VB38">
        <v>9</v>
      </c>
      <c r="VC38">
        <v>9</v>
      </c>
      <c r="VD38">
        <v>9</v>
      </c>
      <c r="VE38">
        <v>9</v>
      </c>
      <c r="VF38">
        <v>0</v>
      </c>
      <c r="VG38">
        <v>9</v>
      </c>
      <c r="VH38">
        <v>0</v>
      </c>
      <c r="VI38">
        <v>0</v>
      </c>
      <c r="VJ38">
        <v>0</v>
      </c>
      <c r="VK38">
        <v>0</v>
      </c>
      <c r="VL38">
        <v>0</v>
      </c>
      <c r="VM38">
        <v>0</v>
      </c>
      <c r="VN38">
        <v>0</v>
      </c>
      <c r="VO38">
        <v>0</v>
      </c>
      <c r="VP38">
        <v>0</v>
      </c>
      <c r="VQ38">
        <v>0</v>
      </c>
      <c r="VR38">
        <v>0</v>
      </c>
      <c r="VS38">
        <v>0</v>
      </c>
      <c r="VT38">
        <v>0</v>
      </c>
      <c r="VU38">
        <v>9</v>
      </c>
      <c r="VV38">
        <v>9</v>
      </c>
      <c r="VW38">
        <v>9</v>
      </c>
      <c r="VX38">
        <v>9</v>
      </c>
      <c r="VY38">
        <v>9</v>
      </c>
      <c r="VZ38">
        <v>9</v>
      </c>
      <c r="WA38">
        <v>9</v>
      </c>
      <c r="WB38">
        <v>9</v>
      </c>
      <c r="WC38">
        <v>9</v>
      </c>
      <c r="WD38">
        <v>9</v>
      </c>
      <c r="WE38">
        <v>9</v>
      </c>
      <c r="WF38">
        <v>9</v>
      </c>
      <c r="WG38">
        <v>9</v>
      </c>
      <c r="WH38">
        <v>9</v>
      </c>
      <c r="WI38">
        <v>9</v>
      </c>
      <c r="WJ38">
        <v>9</v>
      </c>
      <c r="WK38">
        <v>9</v>
      </c>
      <c r="WL38">
        <v>9</v>
      </c>
      <c r="WM38">
        <v>9</v>
      </c>
      <c r="WN38">
        <v>9</v>
      </c>
      <c r="WO38">
        <v>9</v>
      </c>
      <c r="WP38">
        <v>9</v>
      </c>
      <c r="WQ38">
        <v>9</v>
      </c>
      <c r="WR38">
        <v>9</v>
      </c>
      <c r="WS38">
        <v>0</v>
      </c>
      <c r="WT38">
        <v>0</v>
      </c>
      <c r="WU38">
        <v>0</v>
      </c>
      <c r="WV38">
        <v>0</v>
      </c>
      <c r="WW38">
        <v>0</v>
      </c>
      <c r="WX38">
        <v>0</v>
      </c>
      <c r="WY38">
        <v>0</v>
      </c>
      <c r="WZ38">
        <v>0</v>
      </c>
      <c r="XA38">
        <v>9</v>
      </c>
      <c r="XB38">
        <v>9</v>
      </c>
      <c r="XC38">
        <v>9</v>
      </c>
      <c r="XD38">
        <v>9</v>
      </c>
      <c r="XE38">
        <v>9</v>
      </c>
      <c r="XF38">
        <v>9</v>
      </c>
      <c r="XG38">
        <v>0</v>
      </c>
      <c r="XH38">
        <v>0</v>
      </c>
      <c r="XI38">
        <v>0</v>
      </c>
      <c r="XJ38">
        <v>0</v>
      </c>
      <c r="XK38">
        <v>0</v>
      </c>
      <c r="XL38">
        <v>0</v>
      </c>
      <c r="XM38">
        <v>0</v>
      </c>
      <c r="XN38">
        <v>0</v>
      </c>
      <c r="XO38">
        <v>0</v>
      </c>
      <c r="XP38">
        <v>9</v>
      </c>
      <c r="XQ38">
        <v>0</v>
      </c>
      <c r="XR38">
        <v>0</v>
      </c>
      <c r="XS38">
        <v>9</v>
      </c>
      <c r="XT38">
        <v>9</v>
      </c>
      <c r="XU38">
        <v>9</v>
      </c>
      <c r="XV38">
        <v>9</v>
      </c>
      <c r="XW38">
        <v>9</v>
      </c>
      <c r="XX38">
        <v>0</v>
      </c>
      <c r="XY38">
        <v>9</v>
      </c>
      <c r="XZ38">
        <v>0</v>
      </c>
      <c r="YA38">
        <v>0</v>
      </c>
      <c r="YB38">
        <v>0</v>
      </c>
      <c r="YC38">
        <v>0</v>
      </c>
      <c r="YD38">
        <v>9</v>
      </c>
      <c r="YE38">
        <v>0</v>
      </c>
      <c r="YF38">
        <v>0</v>
      </c>
      <c r="YG38">
        <v>0</v>
      </c>
      <c r="YH38">
        <v>0</v>
      </c>
      <c r="YI38">
        <v>0</v>
      </c>
      <c r="YJ38">
        <v>0</v>
      </c>
      <c r="YK38">
        <v>0</v>
      </c>
      <c r="YL38">
        <v>9</v>
      </c>
      <c r="YM38">
        <v>9</v>
      </c>
      <c r="YN38">
        <v>9</v>
      </c>
      <c r="YO38">
        <v>9</v>
      </c>
      <c r="YP38">
        <v>9</v>
      </c>
      <c r="YQ38">
        <v>9</v>
      </c>
      <c r="YR38">
        <v>9</v>
      </c>
      <c r="YS38">
        <v>9</v>
      </c>
      <c r="YT38">
        <v>9</v>
      </c>
      <c r="YU38">
        <v>9</v>
      </c>
      <c r="YV38">
        <v>9</v>
      </c>
      <c r="YW38">
        <v>9</v>
      </c>
      <c r="YX38">
        <v>9</v>
      </c>
      <c r="YY38">
        <v>9</v>
      </c>
      <c r="YZ38">
        <v>9</v>
      </c>
      <c r="ZA38">
        <v>9</v>
      </c>
      <c r="ZB38">
        <v>0</v>
      </c>
      <c r="ZC38">
        <v>0</v>
      </c>
      <c r="ZD38">
        <v>0</v>
      </c>
      <c r="ZE38">
        <v>0</v>
      </c>
      <c r="ZF38">
        <v>0</v>
      </c>
      <c r="ZG38">
        <v>0</v>
      </c>
      <c r="ZH38">
        <v>0</v>
      </c>
      <c r="ZI38">
        <v>1</v>
      </c>
      <c r="ZJ38">
        <v>1</v>
      </c>
      <c r="ZK38">
        <v>1</v>
      </c>
      <c r="ZL38">
        <v>1</v>
      </c>
      <c r="ZM38">
        <v>1</v>
      </c>
      <c r="ZN38">
        <v>1</v>
      </c>
      <c r="ZO38">
        <v>0</v>
      </c>
      <c r="ZP38">
        <v>0</v>
      </c>
      <c r="ZQ38">
        <v>0</v>
      </c>
      <c r="ZR38">
        <v>9</v>
      </c>
      <c r="ZS38">
        <v>9</v>
      </c>
      <c r="ZT38">
        <v>9</v>
      </c>
      <c r="ZU38">
        <v>9</v>
      </c>
      <c r="ZV38">
        <v>9</v>
      </c>
      <c r="ZW38">
        <v>9</v>
      </c>
      <c r="ZX38">
        <v>9</v>
      </c>
      <c r="ZY38">
        <v>9</v>
      </c>
      <c r="ZZ38">
        <v>1</v>
      </c>
      <c r="AAA38">
        <v>9</v>
      </c>
      <c r="AAB38">
        <v>9</v>
      </c>
      <c r="AAC38">
        <v>0</v>
      </c>
      <c r="AAD38">
        <v>0</v>
      </c>
      <c r="AAE38">
        <v>9</v>
      </c>
      <c r="AAF38">
        <v>9</v>
      </c>
      <c r="AAG38">
        <v>9</v>
      </c>
      <c r="AAH38">
        <v>9</v>
      </c>
      <c r="AAI38">
        <v>9</v>
      </c>
      <c r="AAJ38">
        <v>9</v>
      </c>
      <c r="AAK38">
        <v>9</v>
      </c>
      <c r="AAL38">
        <v>9</v>
      </c>
      <c r="AAM38">
        <v>0</v>
      </c>
      <c r="AAN38">
        <v>0</v>
      </c>
      <c r="AAO38">
        <v>9</v>
      </c>
      <c r="AAP38">
        <v>9</v>
      </c>
      <c r="AAQ38">
        <v>9</v>
      </c>
      <c r="AAR38">
        <v>9</v>
      </c>
      <c r="AAS38">
        <v>9</v>
      </c>
      <c r="AAT38">
        <v>9</v>
      </c>
      <c r="AAU38">
        <v>9</v>
      </c>
      <c r="AAV38">
        <v>9</v>
      </c>
      <c r="AAW38">
        <v>1</v>
      </c>
      <c r="AAX38">
        <v>9</v>
      </c>
      <c r="AAY38">
        <v>9</v>
      </c>
      <c r="AAZ38">
        <v>9</v>
      </c>
      <c r="ABA38">
        <v>9</v>
      </c>
      <c r="ABB38">
        <v>9</v>
      </c>
      <c r="ABC38">
        <v>9</v>
      </c>
      <c r="ABD38">
        <v>1</v>
      </c>
      <c r="ABE38">
        <v>1</v>
      </c>
      <c r="ABF38">
        <v>1</v>
      </c>
      <c r="ABG38">
        <v>1</v>
      </c>
      <c r="ABH38">
        <v>1</v>
      </c>
      <c r="ABI38">
        <v>1</v>
      </c>
      <c r="ABJ38">
        <v>9</v>
      </c>
      <c r="ABK38">
        <v>9</v>
      </c>
      <c r="ABL38">
        <v>9</v>
      </c>
      <c r="ABM38">
        <v>9</v>
      </c>
      <c r="ABN38">
        <v>9</v>
      </c>
      <c r="ABO38">
        <v>9</v>
      </c>
      <c r="ABP38">
        <v>9</v>
      </c>
      <c r="ABQ38">
        <v>1</v>
      </c>
      <c r="ABR38">
        <v>0</v>
      </c>
      <c r="ABS38">
        <v>0</v>
      </c>
      <c r="ABT38">
        <v>0</v>
      </c>
      <c r="ABU38">
        <v>0</v>
      </c>
      <c r="ABV38">
        <v>0</v>
      </c>
      <c r="ABW38">
        <v>0</v>
      </c>
      <c r="ABX38">
        <v>0</v>
      </c>
      <c r="ABY38">
        <v>0</v>
      </c>
      <c r="ABZ38">
        <v>9</v>
      </c>
      <c r="ACA38">
        <v>9</v>
      </c>
      <c r="ACB38">
        <v>9</v>
      </c>
      <c r="ACC38">
        <v>9</v>
      </c>
      <c r="ACD38">
        <v>9</v>
      </c>
      <c r="ACE38">
        <v>9</v>
      </c>
      <c r="ACF38">
        <v>9</v>
      </c>
      <c r="ACG38">
        <v>9</v>
      </c>
      <c r="ACH38">
        <v>9</v>
      </c>
      <c r="ACI38">
        <v>1</v>
      </c>
      <c r="ACJ38">
        <v>1</v>
      </c>
      <c r="ACK38">
        <v>9</v>
      </c>
      <c r="ACL38">
        <v>9</v>
      </c>
      <c r="ACM38">
        <v>9</v>
      </c>
      <c r="ACN38">
        <v>1</v>
      </c>
      <c r="ACO38">
        <v>0</v>
      </c>
      <c r="ACP38">
        <v>0</v>
      </c>
      <c r="ACQ38">
        <v>0</v>
      </c>
      <c r="ACR38">
        <v>0</v>
      </c>
      <c r="ACS38">
        <v>0</v>
      </c>
      <c r="ACT38">
        <v>0</v>
      </c>
      <c r="ACU38">
        <v>0</v>
      </c>
      <c r="ACV38">
        <v>0</v>
      </c>
      <c r="ACW38">
        <v>0</v>
      </c>
      <c r="ACX38">
        <v>1</v>
      </c>
      <c r="ACY38">
        <v>9</v>
      </c>
      <c r="ACZ38">
        <v>1</v>
      </c>
      <c r="ADA38">
        <v>9</v>
      </c>
      <c r="ADB38">
        <v>9</v>
      </c>
      <c r="ADC38">
        <v>9</v>
      </c>
      <c r="ADD38">
        <v>9</v>
      </c>
      <c r="ADE38">
        <v>9</v>
      </c>
      <c r="ADF38">
        <v>9</v>
      </c>
      <c r="ADG38">
        <v>9</v>
      </c>
      <c r="ADH38">
        <v>9</v>
      </c>
      <c r="ADI38">
        <v>9</v>
      </c>
      <c r="ADJ38">
        <v>0</v>
      </c>
      <c r="ADK38">
        <v>1</v>
      </c>
      <c r="ADL38">
        <v>1</v>
      </c>
      <c r="ADM38">
        <v>1</v>
      </c>
      <c r="ADN38">
        <v>9</v>
      </c>
      <c r="ADO38">
        <v>0</v>
      </c>
      <c r="ADP38">
        <v>1</v>
      </c>
      <c r="ADQ38">
        <v>1</v>
      </c>
      <c r="ADR38">
        <v>1</v>
      </c>
      <c r="ADS38">
        <v>1</v>
      </c>
      <c r="ADT38">
        <v>0</v>
      </c>
      <c r="ADU38">
        <v>0</v>
      </c>
      <c r="ADV38">
        <v>0</v>
      </c>
      <c r="ADW38">
        <v>0</v>
      </c>
      <c r="ADX38">
        <v>9</v>
      </c>
      <c r="ADY38">
        <v>0</v>
      </c>
      <c r="ADZ38">
        <v>0</v>
      </c>
      <c r="AEA38">
        <v>9</v>
      </c>
      <c r="AEB38">
        <v>0</v>
      </c>
      <c r="AEC38">
        <v>1</v>
      </c>
      <c r="AED38">
        <v>0</v>
      </c>
      <c r="AEE38">
        <v>9</v>
      </c>
      <c r="AEF38">
        <v>0</v>
      </c>
      <c r="AEG38">
        <v>1</v>
      </c>
      <c r="AEH38">
        <v>1</v>
      </c>
      <c r="AEI38">
        <v>0</v>
      </c>
      <c r="AEJ38">
        <v>0</v>
      </c>
      <c r="AEK38">
        <v>9</v>
      </c>
      <c r="AEL38">
        <v>0</v>
      </c>
      <c r="AEM38">
        <v>0</v>
      </c>
      <c r="AEN38">
        <v>0</v>
      </c>
      <c r="AEO38">
        <v>0</v>
      </c>
      <c r="AEP38">
        <v>0</v>
      </c>
      <c r="AEQ38">
        <v>0</v>
      </c>
      <c r="AER38">
        <v>0</v>
      </c>
      <c r="AES38">
        <v>0</v>
      </c>
      <c r="AET38">
        <v>0</v>
      </c>
      <c r="AEU38">
        <v>0</v>
      </c>
      <c r="AEV38">
        <v>0</v>
      </c>
      <c r="AEW38">
        <v>0</v>
      </c>
      <c r="AEX38">
        <v>9</v>
      </c>
      <c r="AEY38">
        <v>9</v>
      </c>
      <c r="AEZ38">
        <v>9</v>
      </c>
      <c r="AFA38">
        <v>9</v>
      </c>
      <c r="AFB38">
        <v>9</v>
      </c>
      <c r="AFC38">
        <v>1</v>
      </c>
      <c r="AFD38">
        <v>1</v>
      </c>
      <c r="AFE38">
        <v>1</v>
      </c>
      <c r="AFF38">
        <v>1</v>
      </c>
      <c r="AFG38">
        <v>1</v>
      </c>
      <c r="AFH38">
        <v>1</v>
      </c>
      <c r="AFI38">
        <v>1</v>
      </c>
      <c r="AFJ38">
        <v>1</v>
      </c>
      <c r="AFK38">
        <v>0</v>
      </c>
      <c r="AFL38">
        <v>0</v>
      </c>
      <c r="AFM38">
        <v>0</v>
      </c>
      <c r="AFN38">
        <v>1</v>
      </c>
      <c r="AFO38">
        <v>1</v>
      </c>
      <c r="AFP38">
        <v>1</v>
      </c>
      <c r="AFQ38">
        <v>1</v>
      </c>
      <c r="AFR38">
        <v>1</v>
      </c>
      <c r="AFS38">
        <v>164.01215913999999</v>
      </c>
      <c r="AFT38">
        <v>164.01215913999999</v>
      </c>
      <c r="AFU38">
        <v>164.01215913999999</v>
      </c>
      <c r="AFV38">
        <v>164.01215913999999</v>
      </c>
      <c r="AFW38">
        <v>164.01215913999999</v>
      </c>
      <c r="AFX38">
        <v>164.01215913999999</v>
      </c>
      <c r="AFY38">
        <v>164.01215913999999</v>
      </c>
      <c r="AFZ38">
        <v>164.01215913999999</v>
      </c>
      <c r="AGA38">
        <v>164.01215913999999</v>
      </c>
      <c r="AGB38">
        <v>164.01215913999999</v>
      </c>
      <c r="AGC38">
        <v>164.01215913999999</v>
      </c>
      <c r="AGD38">
        <v>164.01215913999999</v>
      </c>
      <c r="AGE38">
        <v>164.01215913999999</v>
      </c>
      <c r="AGF38">
        <v>164.01215913999999</v>
      </c>
      <c r="AGG38">
        <v>164.01215913999999</v>
      </c>
      <c r="AGH38">
        <v>164.01215913999999</v>
      </c>
      <c r="AGI38">
        <v>164.01215913999999</v>
      </c>
      <c r="AGJ38">
        <v>164.01215913999999</v>
      </c>
      <c r="AGK38">
        <v>164.01215913999999</v>
      </c>
      <c r="AGL38">
        <v>164.01215913999999</v>
      </c>
      <c r="AGM38">
        <v>164.01215913999999</v>
      </c>
      <c r="AGN38">
        <v>164.01215913999999</v>
      </c>
      <c r="AGO38">
        <v>164.01215913999999</v>
      </c>
      <c r="AGP38">
        <v>164.01215913999999</v>
      </c>
      <c r="AGQ38">
        <v>164.01215913999999</v>
      </c>
      <c r="AGR38">
        <v>164.01215913999999</v>
      </c>
      <c r="AGS38">
        <v>164.01215913999999</v>
      </c>
      <c r="AGT38">
        <v>164.48731960000001</v>
      </c>
      <c r="AGU38">
        <v>163.79626926</v>
      </c>
      <c r="AGV38">
        <v>164.01215913999999</v>
      </c>
      <c r="AGW38">
        <v>164.01215913999999</v>
      </c>
      <c r="AGX38">
        <v>165.47268740999999</v>
      </c>
      <c r="AGY38">
        <v>163.35639742000001</v>
      </c>
      <c r="AGZ38">
        <v>164.01215913999999</v>
      </c>
      <c r="AHA38">
        <v>164.01215913999999</v>
      </c>
      <c r="AHB38">
        <v>164.01215913999999</v>
      </c>
      <c r="AHC38">
        <v>164.01215913999999</v>
      </c>
      <c r="AHD38">
        <v>165.45245872000001</v>
      </c>
      <c r="AHE38">
        <v>161.13155997999999</v>
      </c>
      <c r="AHF38">
        <v>161.50116801999999</v>
      </c>
      <c r="AHG38">
        <v>164.74528798</v>
      </c>
      <c r="AHH38">
        <v>163.81051126</v>
      </c>
      <c r="AHI38">
        <v>162.38747891</v>
      </c>
      <c r="AHJ38">
        <v>165.14854403999999</v>
      </c>
      <c r="AHK38">
        <v>163.95594840999999</v>
      </c>
      <c r="AHL38">
        <v>162.04469915999999</v>
      </c>
      <c r="AHM38">
        <v>166.93914760000001</v>
      </c>
      <c r="AHN38">
        <v>164.04349725</v>
      </c>
      <c r="AHO38">
        <v>161.53156018000001</v>
      </c>
      <c r="AHP38">
        <v>165.94937016</v>
      </c>
      <c r="AHQ38">
        <v>164.01215913999999</v>
      </c>
      <c r="AHR38">
        <v>164.01215913999999</v>
      </c>
      <c r="AHS38">
        <v>164.01215913999999</v>
      </c>
      <c r="AHT38">
        <v>164.01215913999999</v>
      </c>
      <c r="AHU38">
        <v>163.62339377000001</v>
      </c>
      <c r="AHV38">
        <v>164.81636105999999</v>
      </c>
      <c r="AHW38">
        <v>163.54817145000001</v>
      </c>
      <c r="AHX38">
        <v>164.23243442</v>
      </c>
      <c r="AHY38">
        <v>163.53766322000001</v>
      </c>
      <c r="AHZ38">
        <v>165.00118505</v>
      </c>
      <c r="AIA38">
        <v>163.30518477999999</v>
      </c>
      <c r="AIB38">
        <v>165.51685701</v>
      </c>
      <c r="AIC38">
        <v>163.77329974</v>
      </c>
      <c r="AID38">
        <v>164.4998147</v>
      </c>
      <c r="AIE38">
        <v>164.01215913999999</v>
      </c>
      <c r="AIF38">
        <v>164.01215913999999</v>
      </c>
      <c r="AIG38">
        <v>164.01215913999999</v>
      </c>
      <c r="AIH38">
        <v>164.01215913999999</v>
      </c>
      <c r="AII38">
        <v>164.01215913999999</v>
      </c>
      <c r="AIJ38">
        <v>164.01215913999999</v>
      </c>
      <c r="AIK38">
        <v>164.01215913999999</v>
      </c>
      <c r="AIL38">
        <v>164.01215913999999</v>
      </c>
      <c r="AIM38">
        <v>164.01215913999999</v>
      </c>
      <c r="AIN38">
        <v>164.01215913999999</v>
      </c>
      <c r="AIO38">
        <v>164.01215913999999</v>
      </c>
      <c r="AIP38">
        <v>164.01215913999999</v>
      </c>
      <c r="AIQ38">
        <v>164.01215913999999</v>
      </c>
      <c r="AIR38">
        <v>164.01215913999999</v>
      </c>
      <c r="AIS38">
        <v>164.01215913999999</v>
      </c>
      <c r="AIT38">
        <v>164.01215913999999</v>
      </c>
      <c r="AIU38">
        <v>164.01215913999999</v>
      </c>
      <c r="AIV38">
        <v>164.01215913999999</v>
      </c>
      <c r="AIW38">
        <v>164.01215913999999</v>
      </c>
      <c r="AIX38">
        <v>164.01215913999999</v>
      </c>
      <c r="AIY38">
        <v>164.01215913999999</v>
      </c>
      <c r="AIZ38">
        <v>164.01215913999999</v>
      </c>
      <c r="AJA38">
        <v>164.01215913999999</v>
      </c>
      <c r="AJB38">
        <v>164.01215913999999</v>
      </c>
      <c r="AJC38">
        <v>164.01215913999999</v>
      </c>
      <c r="AJD38">
        <v>164.01215913999999</v>
      </c>
      <c r="AJE38">
        <v>165.86529962</v>
      </c>
      <c r="AJF38">
        <v>164.01215913999999</v>
      </c>
      <c r="AJG38">
        <v>164.01215913999999</v>
      </c>
      <c r="AJH38">
        <v>164.01215913999999</v>
      </c>
      <c r="AJI38">
        <v>164.01215913999999</v>
      </c>
      <c r="AJJ38">
        <v>164.01215913999999</v>
      </c>
      <c r="AJK38">
        <v>164.01215913999999</v>
      </c>
      <c r="AJL38">
        <v>164.01215913999999</v>
      </c>
      <c r="AJM38">
        <v>164.01215913999999</v>
      </c>
      <c r="AJN38">
        <v>164.01215913999999</v>
      </c>
      <c r="AJO38">
        <v>164.01215913999999</v>
      </c>
      <c r="AJP38">
        <v>164.01215913999999</v>
      </c>
      <c r="AJQ38">
        <v>0</v>
      </c>
      <c r="AJR38">
        <v>164.01215913999999</v>
      </c>
      <c r="AJS38">
        <v>164.01215913999999</v>
      </c>
      <c r="AJT38">
        <v>164.01215913999999</v>
      </c>
      <c r="AJU38">
        <v>164.01215913999999</v>
      </c>
      <c r="AJV38">
        <v>164.01215913999999</v>
      </c>
      <c r="AJW38">
        <v>164.01215913999999</v>
      </c>
      <c r="AJX38">
        <v>164.01215913999999</v>
      </c>
      <c r="AJY38">
        <v>164.01215913999999</v>
      </c>
      <c r="AJZ38">
        <v>164.01215913999999</v>
      </c>
      <c r="AKA38">
        <v>164.01215913999999</v>
      </c>
      <c r="AKB38">
        <v>164.01215913999999</v>
      </c>
      <c r="AKC38">
        <v>164.01215913999999</v>
      </c>
      <c r="AKD38">
        <v>164.01215913999999</v>
      </c>
      <c r="AKE38">
        <v>164.01215913999999</v>
      </c>
      <c r="AKF38">
        <v>164.01215913999999</v>
      </c>
      <c r="AKG38">
        <v>164.01215913999999</v>
      </c>
      <c r="AKH38">
        <v>164.01215913999999</v>
      </c>
      <c r="AKI38">
        <v>164.01215913999999</v>
      </c>
      <c r="AKJ38">
        <v>164.01215913999999</v>
      </c>
      <c r="AKK38">
        <v>164.01215913999999</v>
      </c>
      <c r="AKL38">
        <v>164.01215913999999</v>
      </c>
      <c r="AKM38">
        <v>164.01215913999999</v>
      </c>
      <c r="AKN38">
        <v>164.01215913999999</v>
      </c>
      <c r="AKO38">
        <v>164.01215913999999</v>
      </c>
      <c r="AKP38">
        <v>164.01215913999999</v>
      </c>
      <c r="AKQ38">
        <v>164.01215913999999</v>
      </c>
      <c r="AKR38">
        <v>164.01215913999999</v>
      </c>
      <c r="AKS38">
        <v>164.01215913999999</v>
      </c>
      <c r="AKT38">
        <v>164.01215913999999</v>
      </c>
      <c r="AKU38">
        <v>164.01215913999999</v>
      </c>
      <c r="AKV38">
        <v>164.01215913999999</v>
      </c>
      <c r="AKW38">
        <v>164.01215913999999</v>
      </c>
      <c r="AKX38">
        <v>164.01215913999999</v>
      </c>
      <c r="AKY38">
        <v>164.01215913999999</v>
      </c>
      <c r="AKZ38">
        <v>164.01215913999999</v>
      </c>
      <c r="ALA38">
        <v>164.01215913999999</v>
      </c>
      <c r="ALB38">
        <v>164.01215913999999</v>
      </c>
      <c r="ALC38">
        <v>164.01215913999999</v>
      </c>
      <c r="ALD38">
        <v>164.01215913999999</v>
      </c>
      <c r="ALE38">
        <v>164.01215913999999</v>
      </c>
      <c r="ALF38">
        <v>164.01215913999999</v>
      </c>
      <c r="ALG38">
        <v>164.01215913999999</v>
      </c>
      <c r="ALH38">
        <v>164.01215913999999</v>
      </c>
      <c r="ALI38">
        <v>164.01215913999999</v>
      </c>
      <c r="ALJ38">
        <v>164.01215913999999</v>
      </c>
      <c r="ALK38">
        <v>164.01215913999999</v>
      </c>
      <c r="ALL38">
        <v>164.01215913999999</v>
      </c>
      <c r="ALM38">
        <v>164.01215913999999</v>
      </c>
      <c r="ALN38">
        <v>164.01215913999999</v>
      </c>
      <c r="ALO38">
        <v>164.01215913999999</v>
      </c>
      <c r="ALP38">
        <v>164.01215913999999</v>
      </c>
      <c r="ALQ38">
        <v>164.01215913999999</v>
      </c>
      <c r="ALR38">
        <v>164.01215913999999</v>
      </c>
      <c r="ALS38">
        <v>164.01215913999999</v>
      </c>
      <c r="ALT38">
        <v>164.01215913999999</v>
      </c>
      <c r="ALU38">
        <v>164.01215913999999</v>
      </c>
      <c r="ALV38">
        <v>164.01215913999999</v>
      </c>
      <c r="ALW38">
        <v>164.01215913999999</v>
      </c>
      <c r="ALX38">
        <v>164.01215913999999</v>
      </c>
      <c r="ALY38">
        <v>164.01215913999999</v>
      </c>
      <c r="ALZ38">
        <v>164.01215913999999</v>
      </c>
      <c r="AMA38">
        <v>164.01215913999999</v>
      </c>
      <c r="AMB38">
        <v>164.01215913999999</v>
      </c>
      <c r="AMC38">
        <v>164.01215913999999</v>
      </c>
      <c r="AMD38">
        <v>164.01215913999999</v>
      </c>
      <c r="AME38">
        <v>164.01215913999999</v>
      </c>
      <c r="AMF38">
        <v>164.01215913999999</v>
      </c>
      <c r="AMG38">
        <v>164.01215913999999</v>
      </c>
      <c r="AMH38">
        <v>164.01215913999999</v>
      </c>
      <c r="AMI38">
        <v>164.01215913999999</v>
      </c>
      <c r="AMJ38">
        <v>164.01215913999999</v>
      </c>
      <c r="AMK38">
        <v>164.01215913999999</v>
      </c>
      <c r="AML38">
        <v>164.01215913999999</v>
      </c>
      <c r="AMM38">
        <v>164.01215913999999</v>
      </c>
      <c r="AMN38">
        <v>164.01215913999999</v>
      </c>
      <c r="AMO38">
        <v>164.01215913999999</v>
      </c>
      <c r="AMP38">
        <v>164.01215913999999</v>
      </c>
      <c r="AMQ38">
        <v>164.01215913999999</v>
      </c>
      <c r="AMR38">
        <v>164.01215913999999</v>
      </c>
      <c r="AMS38">
        <v>164.01215913999999</v>
      </c>
      <c r="AMT38">
        <v>164.01215913999999</v>
      </c>
      <c r="AMU38">
        <v>164.01215913999999</v>
      </c>
      <c r="AMV38">
        <v>164.01215913999999</v>
      </c>
      <c r="AMW38">
        <v>164.01215913999999</v>
      </c>
      <c r="AMX38">
        <v>164.01215913999999</v>
      </c>
      <c r="AMY38">
        <v>164.01215913999999</v>
      </c>
      <c r="AMZ38">
        <v>164.01215913999999</v>
      </c>
      <c r="ANA38">
        <v>164.01215913999999</v>
      </c>
      <c r="ANB38">
        <v>164.01215913999999</v>
      </c>
      <c r="ANC38">
        <v>164.01215913999999</v>
      </c>
      <c r="AND38">
        <v>164.01215913999999</v>
      </c>
      <c r="ANE38">
        <v>164.01215913999999</v>
      </c>
      <c r="ANF38">
        <v>164.01215913999999</v>
      </c>
      <c r="ANG38">
        <v>164.01215913999999</v>
      </c>
      <c r="ANH38">
        <v>164.01215913999999</v>
      </c>
      <c r="ANI38">
        <v>2291</v>
      </c>
      <c r="ANJ38">
        <v>1952</v>
      </c>
      <c r="ANK38">
        <v>1</v>
      </c>
      <c r="ANL38">
        <v>62432166</v>
      </c>
      <c r="ANM38">
        <v>1250255</v>
      </c>
      <c r="ANN38">
        <v>15906645</v>
      </c>
      <c r="ANO38">
        <v>54273473</v>
      </c>
      <c r="ANP38">
        <v>1213490</v>
      </c>
      <c r="ANQ38">
        <v>79597</v>
      </c>
      <c r="ANR38">
        <v>8158693</v>
      </c>
      <c r="ANS38">
        <v>36765</v>
      </c>
      <c r="ANW38">
        <v>2</v>
      </c>
      <c r="AOH38">
        <v>0</v>
      </c>
      <c r="AOI38">
        <v>3</v>
      </c>
      <c r="AOJ38">
        <v>0</v>
      </c>
      <c r="AOK38">
        <v>0</v>
      </c>
      <c r="AOL38">
        <v>0</v>
      </c>
      <c r="AOM38">
        <v>3</v>
      </c>
      <c r="AON38">
        <v>9</v>
      </c>
      <c r="AOO38">
        <v>9</v>
      </c>
      <c r="AOP38">
        <v>9</v>
      </c>
      <c r="AOQ38">
        <v>9</v>
      </c>
      <c r="AOR38">
        <v>5910875</v>
      </c>
      <c r="AOS38">
        <v>22104794</v>
      </c>
      <c r="AOT38">
        <v>3421923</v>
      </c>
      <c r="AOU38">
        <v>98587</v>
      </c>
      <c r="AOV38">
        <v>8516796</v>
      </c>
      <c r="AOW38">
        <v>1121280</v>
      </c>
      <c r="AOX38">
        <v>906272</v>
      </c>
      <c r="AOY38">
        <v>1186899</v>
      </c>
      <c r="AOZ38">
        <v>3968668</v>
      </c>
      <c r="APA38">
        <v>15196072</v>
      </c>
      <c r="APB38">
        <v>607433</v>
      </c>
      <c r="APC38">
        <v>22104794</v>
      </c>
      <c r="APD38">
        <v>3421923</v>
      </c>
      <c r="APE38">
        <v>0</v>
      </c>
      <c r="APF38">
        <v>8516796</v>
      </c>
      <c r="APG38">
        <v>0</v>
      </c>
      <c r="APH38">
        <v>906272</v>
      </c>
      <c r="API38">
        <v>1186899</v>
      </c>
      <c r="APJ38">
        <v>3968668</v>
      </c>
      <c r="APK38">
        <v>13560688</v>
      </c>
      <c r="APL38">
        <v>5303442</v>
      </c>
      <c r="APM38">
        <v>0</v>
      </c>
      <c r="APN38">
        <v>98587</v>
      </c>
      <c r="APO38">
        <v>1121280</v>
      </c>
      <c r="APP38">
        <v>1635384</v>
      </c>
      <c r="AQA38">
        <v>2</v>
      </c>
    </row>
    <row r="39" spans="1:1119" x14ac:dyDescent="0.25">
      <c r="A39">
        <v>6293</v>
      </c>
      <c r="B39">
        <v>1</v>
      </c>
      <c r="C39">
        <v>1</v>
      </c>
      <c r="D39">
        <v>4</v>
      </c>
      <c r="E39">
        <v>1</v>
      </c>
      <c r="F39">
        <v>700000</v>
      </c>
      <c r="G39">
        <v>9</v>
      </c>
      <c r="H39">
        <v>3</v>
      </c>
      <c r="I39">
        <v>6</v>
      </c>
      <c r="J39">
        <v>1</v>
      </c>
      <c r="K39">
        <v>1</v>
      </c>
      <c r="L39">
        <v>4</v>
      </c>
      <c r="M39">
        <v>3</v>
      </c>
      <c r="N39">
        <v>1</v>
      </c>
      <c r="P39">
        <v>10</v>
      </c>
      <c r="Q39">
        <v>0</v>
      </c>
      <c r="R39">
        <v>12</v>
      </c>
      <c r="S39">
        <v>2</v>
      </c>
      <c r="T39">
        <v>1</v>
      </c>
      <c r="U39">
        <v>9</v>
      </c>
      <c r="V39">
        <v>2</v>
      </c>
      <c r="X39">
        <v>995</v>
      </c>
      <c r="Y39">
        <v>2</v>
      </c>
      <c r="AA39">
        <v>1</v>
      </c>
      <c r="AB39">
        <v>2</v>
      </c>
      <c r="AC39">
        <v>2</v>
      </c>
      <c r="AD39">
        <v>1</v>
      </c>
      <c r="AE39">
        <v>2</v>
      </c>
      <c r="AF39">
        <v>1</v>
      </c>
      <c r="AG39">
        <v>2</v>
      </c>
      <c r="AH39">
        <v>1</v>
      </c>
      <c r="AI39">
        <v>1</v>
      </c>
      <c r="AJ39">
        <v>2</v>
      </c>
      <c r="AK39">
        <v>2</v>
      </c>
      <c r="AL39">
        <v>2</v>
      </c>
      <c r="AM39">
        <v>1</v>
      </c>
      <c r="AN39">
        <v>1</v>
      </c>
      <c r="AO39">
        <v>2</v>
      </c>
      <c r="AP39">
        <v>2</v>
      </c>
      <c r="AQ39">
        <v>1</v>
      </c>
      <c r="AX39">
        <v>8</v>
      </c>
      <c r="BL39">
        <v>1</v>
      </c>
      <c r="BM39">
        <v>2</v>
      </c>
      <c r="BN39">
        <v>8</v>
      </c>
      <c r="BP39">
        <v>2</v>
      </c>
      <c r="BV39">
        <v>2</v>
      </c>
      <c r="BX39">
        <v>5</v>
      </c>
      <c r="BY39">
        <v>120</v>
      </c>
      <c r="BZ39">
        <v>8</v>
      </c>
      <c r="CA39">
        <v>3</v>
      </c>
      <c r="CB39">
        <v>1</v>
      </c>
      <c r="CC39">
        <v>1</v>
      </c>
      <c r="CG39">
        <v>12</v>
      </c>
      <c r="CJ39">
        <v>1</v>
      </c>
      <c r="CK39">
        <v>1</v>
      </c>
      <c r="CL39">
        <v>1</v>
      </c>
      <c r="CM39">
        <v>168</v>
      </c>
      <c r="CN39">
        <v>7</v>
      </c>
      <c r="CO39">
        <v>1250</v>
      </c>
      <c r="CP39">
        <v>10</v>
      </c>
      <c r="CQ39">
        <v>1</v>
      </c>
      <c r="CR39">
        <v>1</v>
      </c>
      <c r="CS39">
        <v>1</v>
      </c>
      <c r="CT39">
        <v>1</v>
      </c>
      <c r="CU39">
        <v>1</v>
      </c>
      <c r="CV39">
        <v>2</v>
      </c>
      <c r="CW39">
        <v>1</v>
      </c>
      <c r="CX39">
        <v>1</v>
      </c>
      <c r="CZ39">
        <v>1</v>
      </c>
      <c r="DA39">
        <v>1</v>
      </c>
      <c r="DB39">
        <v>1</v>
      </c>
      <c r="DC39">
        <v>2</v>
      </c>
      <c r="DD39">
        <v>2</v>
      </c>
      <c r="DE39">
        <v>2</v>
      </c>
      <c r="DF39">
        <v>2</v>
      </c>
      <c r="DG39">
        <v>2</v>
      </c>
      <c r="DH39">
        <v>2</v>
      </c>
      <c r="DI39">
        <v>2</v>
      </c>
      <c r="DJ39">
        <v>2</v>
      </c>
      <c r="DK39">
        <v>2</v>
      </c>
      <c r="DL39">
        <v>2</v>
      </c>
      <c r="DM39">
        <v>1</v>
      </c>
      <c r="DN39">
        <v>2</v>
      </c>
      <c r="DV39">
        <v>1</v>
      </c>
      <c r="DW39">
        <v>2</v>
      </c>
      <c r="DX39">
        <v>2</v>
      </c>
      <c r="EF39">
        <v>100</v>
      </c>
      <c r="EH39">
        <v>2</v>
      </c>
      <c r="EI39">
        <v>1</v>
      </c>
      <c r="EJ39">
        <v>1</v>
      </c>
      <c r="EK39">
        <v>2</v>
      </c>
      <c r="EL39">
        <v>1</v>
      </c>
      <c r="EM39">
        <v>1</v>
      </c>
      <c r="EN39">
        <v>2</v>
      </c>
      <c r="EP39">
        <v>75</v>
      </c>
      <c r="EQ39">
        <v>50</v>
      </c>
      <c r="ES39">
        <v>50</v>
      </c>
      <c r="ET39">
        <v>10</v>
      </c>
      <c r="EV39">
        <v>2</v>
      </c>
      <c r="EW39">
        <v>1</v>
      </c>
      <c r="EX39">
        <v>2</v>
      </c>
      <c r="EY39">
        <v>2</v>
      </c>
      <c r="EZ39">
        <v>2</v>
      </c>
      <c r="FA39">
        <v>1</v>
      </c>
      <c r="FB39">
        <v>2</v>
      </c>
      <c r="FC39">
        <v>1</v>
      </c>
      <c r="FD39">
        <v>2</v>
      </c>
      <c r="FE39">
        <v>1</v>
      </c>
      <c r="FF39">
        <v>2</v>
      </c>
      <c r="FG39">
        <v>1</v>
      </c>
      <c r="FH39">
        <v>1</v>
      </c>
      <c r="FI39">
        <v>1</v>
      </c>
      <c r="FJ39">
        <v>1</v>
      </c>
      <c r="FR39">
        <v>2</v>
      </c>
      <c r="FS39">
        <v>2</v>
      </c>
      <c r="FT39">
        <v>1</v>
      </c>
      <c r="FU39">
        <v>2</v>
      </c>
      <c r="FV39">
        <v>2</v>
      </c>
      <c r="FW39">
        <v>2</v>
      </c>
      <c r="FX39">
        <v>2</v>
      </c>
      <c r="FY39">
        <v>2</v>
      </c>
      <c r="FZ39">
        <v>1</v>
      </c>
      <c r="GB39">
        <v>2</v>
      </c>
      <c r="GC39">
        <v>2</v>
      </c>
      <c r="GD39">
        <v>2</v>
      </c>
      <c r="GE39">
        <v>1</v>
      </c>
      <c r="GF39">
        <v>2</v>
      </c>
      <c r="GG39">
        <v>1</v>
      </c>
      <c r="GH39">
        <v>2</v>
      </c>
      <c r="GL39">
        <v>1</v>
      </c>
      <c r="GM39">
        <v>1</v>
      </c>
      <c r="GN39">
        <v>2</v>
      </c>
      <c r="GO39">
        <v>1</v>
      </c>
      <c r="GP39">
        <v>2</v>
      </c>
      <c r="GQ39">
        <v>2</v>
      </c>
      <c r="GR39">
        <v>1</v>
      </c>
      <c r="GS39">
        <v>2</v>
      </c>
      <c r="GT39">
        <v>2</v>
      </c>
      <c r="GZ39">
        <v>85</v>
      </c>
      <c r="HA39">
        <v>2</v>
      </c>
      <c r="HB39">
        <v>2</v>
      </c>
      <c r="HC39">
        <v>1</v>
      </c>
      <c r="HD39">
        <v>2</v>
      </c>
      <c r="HE39">
        <v>1</v>
      </c>
      <c r="HF39">
        <v>2</v>
      </c>
      <c r="HG39">
        <v>2</v>
      </c>
      <c r="HH39">
        <v>2</v>
      </c>
      <c r="HK39">
        <v>90</v>
      </c>
      <c r="HM39">
        <v>50</v>
      </c>
      <c r="HQ39">
        <v>3</v>
      </c>
      <c r="HR39">
        <v>1</v>
      </c>
      <c r="HT39">
        <v>2</v>
      </c>
      <c r="HU39">
        <v>1</v>
      </c>
      <c r="HV39">
        <v>2</v>
      </c>
      <c r="HX39">
        <v>1</v>
      </c>
      <c r="HY39">
        <v>1</v>
      </c>
      <c r="HZ39">
        <v>2</v>
      </c>
      <c r="IA39">
        <v>1</v>
      </c>
      <c r="IB39">
        <v>2</v>
      </c>
      <c r="IC39">
        <v>2</v>
      </c>
      <c r="ID39">
        <v>2</v>
      </c>
      <c r="IL39">
        <v>2</v>
      </c>
      <c r="IM39">
        <v>2</v>
      </c>
      <c r="IN39">
        <v>1</v>
      </c>
      <c r="IO39">
        <v>2</v>
      </c>
      <c r="IP39">
        <v>2</v>
      </c>
      <c r="IQ39">
        <v>2</v>
      </c>
      <c r="IR39">
        <v>2</v>
      </c>
      <c r="IS39">
        <v>2</v>
      </c>
      <c r="IT39">
        <v>1</v>
      </c>
      <c r="IU39">
        <v>1</v>
      </c>
      <c r="IV39">
        <v>1</v>
      </c>
      <c r="IW39">
        <v>2</v>
      </c>
      <c r="IX39">
        <v>1</v>
      </c>
      <c r="IY39">
        <v>2</v>
      </c>
      <c r="IZ39">
        <v>2</v>
      </c>
      <c r="JA39">
        <v>1</v>
      </c>
      <c r="JB39">
        <v>1</v>
      </c>
      <c r="JC39">
        <v>1</v>
      </c>
      <c r="JD39">
        <v>1</v>
      </c>
      <c r="JE39">
        <v>1</v>
      </c>
      <c r="JF39">
        <v>1</v>
      </c>
      <c r="JG39">
        <v>2</v>
      </c>
      <c r="JH39">
        <v>1</v>
      </c>
      <c r="JI39">
        <v>2</v>
      </c>
      <c r="JJ39">
        <v>1</v>
      </c>
      <c r="JK39">
        <v>2</v>
      </c>
      <c r="JS39">
        <v>1</v>
      </c>
      <c r="JV39">
        <v>1</v>
      </c>
      <c r="JW39">
        <v>1</v>
      </c>
      <c r="JX39">
        <v>2</v>
      </c>
      <c r="KF39">
        <v>2</v>
      </c>
      <c r="KG39">
        <v>2</v>
      </c>
      <c r="KH39">
        <v>2</v>
      </c>
      <c r="KP39">
        <v>1</v>
      </c>
      <c r="KQ39">
        <v>1</v>
      </c>
      <c r="KW39">
        <v>2</v>
      </c>
      <c r="KX39">
        <v>2</v>
      </c>
      <c r="KY39">
        <v>2</v>
      </c>
      <c r="KZ39">
        <v>2</v>
      </c>
      <c r="LA39">
        <v>1</v>
      </c>
      <c r="LB39">
        <v>1</v>
      </c>
      <c r="LE39">
        <v>2</v>
      </c>
      <c r="LF39">
        <v>2</v>
      </c>
      <c r="LO39">
        <v>1</v>
      </c>
      <c r="LP39">
        <v>2</v>
      </c>
      <c r="LQ39">
        <v>2</v>
      </c>
      <c r="LR39">
        <v>2</v>
      </c>
      <c r="LT39">
        <v>1</v>
      </c>
      <c r="MA39">
        <v>1</v>
      </c>
      <c r="MB39">
        <v>1</v>
      </c>
      <c r="MC39">
        <v>2</v>
      </c>
      <c r="MD39">
        <v>1</v>
      </c>
      <c r="ME39">
        <v>2</v>
      </c>
      <c r="MF39">
        <v>2</v>
      </c>
      <c r="MG39">
        <v>2</v>
      </c>
      <c r="MH39">
        <v>1</v>
      </c>
      <c r="MI39">
        <v>2</v>
      </c>
      <c r="MJ39">
        <v>1</v>
      </c>
      <c r="MT39">
        <v>1</v>
      </c>
      <c r="MU39">
        <v>1</v>
      </c>
      <c r="MY39">
        <v>1</v>
      </c>
      <c r="MZ39">
        <v>1</v>
      </c>
      <c r="NA39">
        <v>1</v>
      </c>
      <c r="NB39">
        <v>1</v>
      </c>
      <c r="NC39">
        <v>1</v>
      </c>
      <c r="ND39">
        <v>1</v>
      </c>
      <c r="NE39">
        <v>1</v>
      </c>
      <c r="NF39">
        <v>1</v>
      </c>
      <c r="NG39">
        <v>1</v>
      </c>
      <c r="NH39">
        <v>2</v>
      </c>
      <c r="NI39">
        <v>1000</v>
      </c>
      <c r="NJ39">
        <v>200</v>
      </c>
      <c r="NK39">
        <v>350</v>
      </c>
      <c r="NL39">
        <v>10</v>
      </c>
      <c r="NM39">
        <v>250</v>
      </c>
      <c r="NN39">
        <v>10</v>
      </c>
      <c r="NO39">
        <v>100</v>
      </c>
      <c r="NU39">
        <v>1</v>
      </c>
      <c r="NV39">
        <v>1400</v>
      </c>
      <c r="NW39">
        <v>9</v>
      </c>
      <c r="NX39">
        <v>1</v>
      </c>
      <c r="NY39">
        <v>3</v>
      </c>
      <c r="NZ39">
        <v>1</v>
      </c>
      <c r="OA39">
        <v>554</v>
      </c>
      <c r="OB39">
        <v>8</v>
      </c>
      <c r="OC39">
        <v>1750</v>
      </c>
      <c r="OD39">
        <v>2</v>
      </c>
      <c r="OE39">
        <v>1</v>
      </c>
      <c r="OF39">
        <v>200</v>
      </c>
      <c r="OG39">
        <v>6</v>
      </c>
      <c r="OH39">
        <v>1</v>
      </c>
      <c r="OI39">
        <v>3</v>
      </c>
      <c r="OJ39">
        <v>2</v>
      </c>
      <c r="OK39">
        <v>2</v>
      </c>
      <c r="OM39">
        <v>2</v>
      </c>
      <c r="OO39">
        <v>1</v>
      </c>
      <c r="OP39">
        <v>4</v>
      </c>
      <c r="OQ39">
        <v>1</v>
      </c>
      <c r="OR39">
        <v>100</v>
      </c>
      <c r="OS39">
        <v>1</v>
      </c>
      <c r="OT39">
        <v>85</v>
      </c>
      <c r="OU39">
        <v>4</v>
      </c>
      <c r="OV39">
        <v>1</v>
      </c>
      <c r="OW39">
        <v>50</v>
      </c>
      <c r="OX39">
        <v>2</v>
      </c>
      <c r="OY39">
        <v>1</v>
      </c>
      <c r="OZ39">
        <v>1</v>
      </c>
      <c r="PA39">
        <v>1</v>
      </c>
      <c r="PB39">
        <v>1</v>
      </c>
      <c r="PC39">
        <v>1</v>
      </c>
      <c r="PD39">
        <v>2</v>
      </c>
      <c r="PE39">
        <v>1</v>
      </c>
      <c r="PF39">
        <v>2</v>
      </c>
      <c r="PG39">
        <v>85</v>
      </c>
      <c r="PH39">
        <v>5</v>
      </c>
      <c r="PI39">
        <v>30</v>
      </c>
      <c r="PJ39">
        <v>10</v>
      </c>
      <c r="PL39">
        <v>25</v>
      </c>
      <c r="PN39">
        <v>1</v>
      </c>
      <c r="PO39">
        <v>1</v>
      </c>
      <c r="PP39">
        <v>1</v>
      </c>
      <c r="PQ39">
        <v>1</v>
      </c>
      <c r="PR39">
        <v>2</v>
      </c>
      <c r="PS39">
        <v>2</v>
      </c>
      <c r="PT39">
        <v>2</v>
      </c>
      <c r="PU39">
        <v>2</v>
      </c>
      <c r="PV39">
        <v>3</v>
      </c>
      <c r="PW39">
        <v>1</v>
      </c>
      <c r="PX39">
        <v>2</v>
      </c>
      <c r="PY39">
        <v>1</v>
      </c>
      <c r="PZ39">
        <v>1</v>
      </c>
      <c r="QA39">
        <v>2</v>
      </c>
      <c r="QB39">
        <v>1</v>
      </c>
      <c r="QC39">
        <v>40</v>
      </c>
      <c r="QD39">
        <v>0</v>
      </c>
      <c r="QE39">
        <v>0</v>
      </c>
      <c r="QF39">
        <v>0</v>
      </c>
      <c r="QG39">
        <v>0</v>
      </c>
      <c r="QH39">
        <v>0</v>
      </c>
      <c r="QI39">
        <v>0</v>
      </c>
      <c r="QJ39">
        <v>0</v>
      </c>
      <c r="QK39">
        <v>0</v>
      </c>
      <c r="QL39">
        <v>0</v>
      </c>
      <c r="QM39">
        <v>9</v>
      </c>
      <c r="QN39">
        <v>0</v>
      </c>
      <c r="QO39">
        <v>0</v>
      </c>
      <c r="QP39">
        <v>0</v>
      </c>
      <c r="QQ39">
        <v>0</v>
      </c>
      <c r="QR39">
        <v>0</v>
      </c>
      <c r="QS39">
        <v>0</v>
      </c>
      <c r="QT39">
        <v>0</v>
      </c>
      <c r="QU39">
        <v>9</v>
      </c>
      <c r="QV39">
        <v>1</v>
      </c>
      <c r="QW39">
        <v>0</v>
      </c>
      <c r="QX39">
        <v>0</v>
      </c>
      <c r="QY39">
        <v>0</v>
      </c>
      <c r="QZ39">
        <v>0</v>
      </c>
      <c r="RA39">
        <v>0</v>
      </c>
      <c r="RB39">
        <v>0</v>
      </c>
      <c r="RC39">
        <v>0</v>
      </c>
      <c r="RD39">
        <v>0</v>
      </c>
      <c r="RE39">
        <v>0</v>
      </c>
      <c r="RF39">
        <v>0</v>
      </c>
      <c r="RG39">
        <v>0</v>
      </c>
      <c r="RH39">
        <v>0</v>
      </c>
      <c r="RI39">
        <v>0</v>
      </c>
      <c r="RJ39">
        <v>0</v>
      </c>
      <c r="RK39">
        <v>0</v>
      </c>
      <c r="RL39">
        <v>0</v>
      </c>
      <c r="RM39">
        <v>0</v>
      </c>
      <c r="RN39">
        <v>9</v>
      </c>
      <c r="RO39">
        <v>9</v>
      </c>
      <c r="RP39">
        <v>9</v>
      </c>
      <c r="RQ39">
        <v>9</v>
      </c>
      <c r="RR39">
        <v>9</v>
      </c>
      <c r="RS39">
        <v>9</v>
      </c>
      <c r="RT39">
        <v>9</v>
      </c>
      <c r="RU39">
        <v>9</v>
      </c>
      <c r="RV39">
        <v>9</v>
      </c>
      <c r="RW39">
        <v>9</v>
      </c>
      <c r="RX39">
        <v>9</v>
      </c>
      <c r="RY39">
        <v>0</v>
      </c>
      <c r="RZ39">
        <v>0</v>
      </c>
      <c r="SA39">
        <v>0</v>
      </c>
      <c r="SB39">
        <v>0</v>
      </c>
      <c r="SC39">
        <v>9</v>
      </c>
      <c r="SD39">
        <v>9</v>
      </c>
      <c r="SE39">
        <v>9</v>
      </c>
      <c r="SF39">
        <v>9</v>
      </c>
      <c r="SG39">
        <v>9</v>
      </c>
      <c r="SH39">
        <v>0</v>
      </c>
      <c r="SI39">
        <v>9</v>
      </c>
      <c r="SJ39">
        <v>0</v>
      </c>
      <c r="SK39">
        <v>1</v>
      </c>
      <c r="SL39">
        <v>0</v>
      </c>
      <c r="SM39">
        <v>0</v>
      </c>
      <c r="SN39">
        <v>0</v>
      </c>
      <c r="SO39">
        <v>0</v>
      </c>
      <c r="SP39">
        <v>9</v>
      </c>
      <c r="SQ39">
        <v>9</v>
      </c>
      <c r="SR39">
        <v>9</v>
      </c>
      <c r="SS39">
        <v>0</v>
      </c>
      <c r="ST39">
        <v>9</v>
      </c>
      <c r="SU39">
        <v>9</v>
      </c>
      <c r="SV39">
        <v>0</v>
      </c>
      <c r="SW39">
        <v>0</v>
      </c>
      <c r="SX39">
        <v>0</v>
      </c>
      <c r="SY39">
        <v>0</v>
      </c>
      <c r="SZ39">
        <v>0</v>
      </c>
      <c r="TA39">
        <v>1</v>
      </c>
      <c r="TB39">
        <v>0</v>
      </c>
      <c r="TC39">
        <v>0</v>
      </c>
      <c r="TD39">
        <v>0</v>
      </c>
      <c r="TE39">
        <v>0</v>
      </c>
      <c r="TF39">
        <v>0</v>
      </c>
      <c r="TG39">
        <v>0</v>
      </c>
      <c r="TH39">
        <v>0</v>
      </c>
      <c r="TI39">
        <v>0</v>
      </c>
      <c r="TJ39">
        <v>0</v>
      </c>
      <c r="TK39">
        <v>0</v>
      </c>
      <c r="TL39">
        <v>0</v>
      </c>
      <c r="TM39">
        <v>0</v>
      </c>
      <c r="TN39">
        <v>0</v>
      </c>
      <c r="TO39">
        <v>0</v>
      </c>
      <c r="TP39">
        <v>0</v>
      </c>
      <c r="TQ39">
        <v>0</v>
      </c>
      <c r="TR39">
        <v>0</v>
      </c>
      <c r="TS39">
        <v>0</v>
      </c>
      <c r="TT39">
        <v>0</v>
      </c>
      <c r="TU39">
        <v>0</v>
      </c>
      <c r="TV39">
        <v>0</v>
      </c>
      <c r="TW39">
        <v>0</v>
      </c>
      <c r="TX39">
        <v>0</v>
      </c>
      <c r="TY39">
        <v>9</v>
      </c>
      <c r="TZ39">
        <v>9</v>
      </c>
      <c r="UA39">
        <v>9</v>
      </c>
      <c r="UB39">
        <v>9</v>
      </c>
      <c r="UC39">
        <v>9</v>
      </c>
      <c r="UD39">
        <v>9</v>
      </c>
      <c r="UE39">
        <v>9</v>
      </c>
      <c r="UF39">
        <v>0</v>
      </c>
      <c r="UG39">
        <v>0</v>
      </c>
      <c r="UH39">
        <v>0</v>
      </c>
      <c r="UI39">
        <v>9</v>
      </c>
      <c r="UJ39">
        <v>9</v>
      </c>
      <c r="UK39">
        <v>9</v>
      </c>
      <c r="UL39">
        <v>9</v>
      </c>
      <c r="UM39">
        <v>9</v>
      </c>
      <c r="UN39">
        <v>9</v>
      </c>
      <c r="UO39">
        <v>9</v>
      </c>
      <c r="UP39">
        <v>0</v>
      </c>
      <c r="UQ39">
        <v>9</v>
      </c>
      <c r="UR39">
        <v>0</v>
      </c>
      <c r="US39">
        <v>0</v>
      </c>
      <c r="UT39">
        <v>0</v>
      </c>
      <c r="UU39">
        <v>0</v>
      </c>
      <c r="UV39">
        <v>0</v>
      </c>
      <c r="UW39">
        <v>0</v>
      </c>
      <c r="UX39">
        <v>0</v>
      </c>
      <c r="UY39">
        <v>9</v>
      </c>
      <c r="UZ39">
        <v>0</v>
      </c>
      <c r="VA39">
        <v>0</v>
      </c>
      <c r="VB39">
        <v>9</v>
      </c>
      <c r="VC39">
        <v>0</v>
      </c>
      <c r="VD39">
        <v>0</v>
      </c>
      <c r="VE39">
        <v>9</v>
      </c>
      <c r="VF39">
        <v>0</v>
      </c>
      <c r="VG39">
        <v>0</v>
      </c>
      <c r="VH39">
        <v>0</v>
      </c>
      <c r="VI39">
        <v>0</v>
      </c>
      <c r="VJ39">
        <v>0</v>
      </c>
      <c r="VK39">
        <v>0</v>
      </c>
      <c r="VL39">
        <v>0</v>
      </c>
      <c r="VM39">
        <v>0</v>
      </c>
      <c r="VN39">
        <v>0</v>
      </c>
      <c r="VO39">
        <v>0</v>
      </c>
      <c r="VP39">
        <v>0</v>
      </c>
      <c r="VQ39">
        <v>0</v>
      </c>
      <c r="VR39">
        <v>0</v>
      </c>
      <c r="VS39">
        <v>0</v>
      </c>
      <c r="VT39">
        <v>0</v>
      </c>
      <c r="VU39">
        <v>9</v>
      </c>
      <c r="VV39">
        <v>9</v>
      </c>
      <c r="VW39">
        <v>9</v>
      </c>
      <c r="VX39">
        <v>9</v>
      </c>
      <c r="VY39">
        <v>9</v>
      </c>
      <c r="VZ39">
        <v>9</v>
      </c>
      <c r="WA39">
        <v>9</v>
      </c>
      <c r="WB39">
        <v>0</v>
      </c>
      <c r="WC39">
        <v>0</v>
      </c>
      <c r="WD39">
        <v>0</v>
      </c>
      <c r="WE39">
        <v>0</v>
      </c>
      <c r="WF39">
        <v>0</v>
      </c>
      <c r="WG39">
        <v>0</v>
      </c>
      <c r="WH39">
        <v>0</v>
      </c>
      <c r="WI39">
        <v>0</v>
      </c>
      <c r="WJ39">
        <v>0</v>
      </c>
      <c r="WK39">
        <v>9</v>
      </c>
      <c r="WL39">
        <v>0</v>
      </c>
      <c r="WM39">
        <v>0</v>
      </c>
      <c r="WN39">
        <v>0</v>
      </c>
      <c r="WO39">
        <v>0</v>
      </c>
      <c r="WP39">
        <v>0</v>
      </c>
      <c r="WQ39">
        <v>0</v>
      </c>
      <c r="WR39">
        <v>0</v>
      </c>
      <c r="WS39">
        <v>0</v>
      </c>
      <c r="WT39">
        <v>0</v>
      </c>
      <c r="WU39">
        <v>0</v>
      </c>
      <c r="WV39">
        <v>0</v>
      </c>
      <c r="WW39">
        <v>0</v>
      </c>
      <c r="WX39">
        <v>0</v>
      </c>
      <c r="WY39">
        <v>0</v>
      </c>
      <c r="WZ39">
        <v>0</v>
      </c>
      <c r="XA39">
        <v>0</v>
      </c>
      <c r="XB39">
        <v>9</v>
      </c>
      <c r="XC39">
        <v>9</v>
      </c>
      <c r="XD39">
        <v>9</v>
      </c>
      <c r="XE39">
        <v>9</v>
      </c>
      <c r="XF39">
        <v>9</v>
      </c>
      <c r="XG39">
        <v>0</v>
      </c>
      <c r="XH39">
        <v>0</v>
      </c>
      <c r="XI39">
        <v>0</v>
      </c>
      <c r="XJ39">
        <v>0</v>
      </c>
      <c r="XK39">
        <v>0</v>
      </c>
      <c r="XL39">
        <v>0</v>
      </c>
      <c r="XM39">
        <v>0</v>
      </c>
      <c r="XN39">
        <v>0</v>
      </c>
      <c r="XO39">
        <v>0</v>
      </c>
      <c r="XP39">
        <v>9</v>
      </c>
      <c r="XQ39">
        <v>9</v>
      </c>
      <c r="XR39">
        <v>0</v>
      </c>
      <c r="XS39">
        <v>9</v>
      </c>
      <c r="XT39">
        <v>0</v>
      </c>
      <c r="XU39">
        <v>9</v>
      </c>
      <c r="XV39">
        <v>9</v>
      </c>
      <c r="XW39">
        <v>9</v>
      </c>
      <c r="XX39">
        <v>0</v>
      </c>
      <c r="XY39">
        <v>0</v>
      </c>
      <c r="XZ39">
        <v>9</v>
      </c>
      <c r="YA39">
        <v>0</v>
      </c>
      <c r="YB39">
        <v>0</v>
      </c>
      <c r="YC39">
        <v>0</v>
      </c>
      <c r="YD39">
        <v>9</v>
      </c>
      <c r="YE39">
        <v>0</v>
      </c>
      <c r="YF39">
        <v>0</v>
      </c>
      <c r="YG39">
        <v>0</v>
      </c>
      <c r="YH39">
        <v>0</v>
      </c>
      <c r="YI39">
        <v>0</v>
      </c>
      <c r="YJ39">
        <v>0</v>
      </c>
      <c r="YK39">
        <v>0</v>
      </c>
      <c r="YL39">
        <v>9</v>
      </c>
      <c r="YM39">
        <v>9</v>
      </c>
      <c r="YN39">
        <v>9</v>
      </c>
      <c r="YO39">
        <v>9</v>
      </c>
      <c r="YP39">
        <v>9</v>
      </c>
      <c r="YQ39">
        <v>9</v>
      </c>
      <c r="YR39">
        <v>9</v>
      </c>
      <c r="YS39">
        <v>0</v>
      </c>
      <c r="YT39">
        <v>0</v>
      </c>
      <c r="YU39">
        <v>0</v>
      </c>
      <c r="YV39">
        <v>0</v>
      </c>
      <c r="YW39">
        <v>0</v>
      </c>
      <c r="YX39">
        <v>0</v>
      </c>
      <c r="YY39">
        <v>0</v>
      </c>
      <c r="YZ39">
        <v>0</v>
      </c>
      <c r="ZA39">
        <v>0</v>
      </c>
      <c r="ZB39">
        <v>0</v>
      </c>
      <c r="ZC39">
        <v>0</v>
      </c>
      <c r="ZD39">
        <v>0</v>
      </c>
      <c r="ZE39">
        <v>0</v>
      </c>
      <c r="ZF39">
        <v>0</v>
      </c>
      <c r="ZG39">
        <v>0</v>
      </c>
      <c r="ZH39">
        <v>0</v>
      </c>
      <c r="ZI39">
        <v>0</v>
      </c>
      <c r="ZJ39">
        <v>0</v>
      </c>
      <c r="ZK39">
        <v>0</v>
      </c>
      <c r="ZL39">
        <v>0</v>
      </c>
      <c r="ZM39">
        <v>0</v>
      </c>
      <c r="ZN39">
        <v>0</v>
      </c>
      <c r="ZO39">
        <v>0</v>
      </c>
      <c r="ZP39">
        <v>0</v>
      </c>
      <c r="ZQ39">
        <v>0</v>
      </c>
      <c r="ZR39">
        <v>0</v>
      </c>
      <c r="ZS39">
        <v>9</v>
      </c>
      <c r="ZT39">
        <v>9</v>
      </c>
      <c r="ZU39">
        <v>9</v>
      </c>
      <c r="ZV39">
        <v>9</v>
      </c>
      <c r="ZW39">
        <v>9</v>
      </c>
      <c r="ZX39">
        <v>9</v>
      </c>
      <c r="ZY39">
        <v>9</v>
      </c>
      <c r="ZZ39">
        <v>0</v>
      </c>
      <c r="AAA39">
        <v>9</v>
      </c>
      <c r="AAB39">
        <v>9</v>
      </c>
      <c r="AAC39">
        <v>0</v>
      </c>
      <c r="AAD39">
        <v>0</v>
      </c>
      <c r="AAE39">
        <v>0</v>
      </c>
      <c r="AAF39">
        <v>9</v>
      </c>
      <c r="AAG39">
        <v>9</v>
      </c>
      <c r="AAH39">
        <v>9</v>
      </c>
      <c r="AAI39">
        <v>9</v>
      </c>
      <c r="AAJ39">
        <v>9</v>
      </c>
      <c r="AAK39">
        <v>9</v>
      </c>
      <c r="AAL39">
        <v>9</v>
      </c>
      <c r="AAM39">
        <v>0</v>
      </c>
      <c r="AAN39">
        <v>0</v>
      </c>
      <c r="AAO39">
        <v>0</v>
      </c>
      <c r="AAP39">
        <v>9</v>
      </c>
      <c r="AAQ39">
        <v>9</v>
      </c>
      <c r="AAR39">
        <v>9</v>
      </c>
      <c r="AAS39">
        <v>9</v>
      </c>
      <c r="AAT39">
        <v>9</v>
      </c>
      <c r="AAU39">
        <v>9</v>
      </c>
      <c r="AAV39">
        <v>9</v>
      </c>
      <c r="AAW39">
        <v>0</v>
      </c>
      <c r="AAX39">
        <v>0</v>
      </c>
      <c r="AAY39">
        <v>9</v>
      </c>
      <c r="AAZ39">
        <v>9</v>
      </c>
      <c r="ABA39">
        <v>9</v>
      </c>
      <c r="ABB39">
        <v>9</v>
      </c>
      <c r="ABC39">
        <v>9</v>
      </c>
      <c r="ABD39">
        <v>0</v>
      </c>
      <c r="ABE39">
        <v>0</v>
      </c>
      <c r="ABF39">
        <v>0</v>
      </c>
      <c r="ABG39">
        <v>0</v>
      </c>
      <c r="ABH39">
        <v>0</v>
      </c>
      <c r="ABI39">
        <v>0</v>
      </c>
      <c r="ABJ39">
        <v>9</v>
      </c>
      <c r="ABK39">
        <v>9</v>
      </c>
      <c r="ABL39">
        <v>9</v>
      </c>
      <c r="ABM39">
        <v>9</v>
      </c>
      <c r="ABN39">
        <v>9</v>
      </c>
      <c r="ABO39">
        <v>9</v>
      </c>
      <c r="ABP39">
        <v>9</v>
      </c>
      <c r="ABQ39">
        <v>0</v>
      </c>
      <c r="ABR39">
        <v>0</v>
      </c>
      <c r="ABS39">
        <v>0</v>
      </c>
      <c r="ABT39">
        <v>0</v>
      </c>
      <c r="ABU39">
        <v>0</v>
      </c>
      <c r="ABV39">
        <v>0</v>
      </c>
      <c r="ABW39">
        <v>0</v>
      </c>
      <c r="ABX39">
        <v>0</v>
      </c>
      <c r="ABY39">
        <v>0</v>
      </c>
      <c r="ABZ39">
        <v>9</v>
      </c>
      <c r="ACA39">
        <v>9</v>
      </c>
      <c r="ACB39">
        <v>9</v>
      </c>
      <c r="ACC39">
        <v>9</v>
      </c>
      <c r="ACD39">
        <v>9</v>
      </c>
      <c r="ACE39">
        <v>9</v>
      </c>
      <c r="ACF39">
        <v>9</v>
      </c>
      <c r="ACG39">
        <v>9</v>
      </c>
      <c r="ACH39">
        <v>9</v>
      </c>
      <c r="ACI39">
        <v>0</v>
      </c>
      <c r="ACJ39">
        <v>0</v>
      </c>
      <c r="ACK39">
        <v>9</v>
      </c>
      <c r="ACL39">
        <v>9</v>
      </c>
      <c r="ACM39">
        <v>9</v>
      </c>
      <c r="ACN39">
        <v>0</v>
      </c>
      <c r="ACO39">
        <v>0</v>
      </c>
      <c r="ACP39">
        <v>0</v>
      </c>
      <c r="ACQ39">
        <v>0</v>
      </c>
      <c r="ACR39">
        <v>0</v>
      </c>
      <c r="ACS39">
        <v>0</v>
      </c>
      <c r="ACT39">
        <v>0</v>
      </c>
      <c r="ACU39">
        <v>0</v>
      </c>
      <c r="ACV39">
        <v>0</v>
      </c>
      <c r="ACW39">
        <v>0</v>
      </c>
      <c r="ACX39">
        <v>0</v>
      </c>
      <c r="ACY39">
        <v>0</v>
      </c>
      <c r="ACZ39">
        <v>0</v>
      </c>
      <c r="ADA39">
        <v>0</v>
      </c>
      <c r="ADB39">
        <v>0</v>
      </c>
      <c r="ADC39">
        <v>0</v>
      </c>
      <c r="ADD39">
        <v>0</v>
      </c>
      <c r="ADE39">
        <v>9</v>
      </c>
      <c r="ADF39">
        <v>9</v>
      </c>
      <c r="ADG39">
        <v>9</v>
      </c>
      <c r="ADH39">
        <v>9</v>
      </c>
      <c r="ADI39">
        <v>9</v>
      </c>
      <c r="ADJ39">
        <v>0</v>
      </c>
      <c r="ADK39">
        <v>1</v>
      </c>
      <c r="ADL39">
        <v>0</v>
      </c>
      <c r="ADM39">
        <v>0</v>
      </c>
      <c r="ADN39">
        <v>0</v>
      </c>
      <c r="ADO39">
        <v>0</v>
      </c>
      <c r="ADP39">
        <v>1</v>
      </c>
      <c r="ADQ39">
        <v>0</v>
      </c>
      <c r="ADR39">
        <v>0</v>
      </c>
      <c r="ADS39">
        <v>1</v>
      </c>
      <c r="ADT39">
        <v>0</v>
      </c>
      <c r="ADU39">
        <v>1</v>
      </c>
      <c r="ADV39">
        <v>0</v>
      </c>
      <c r="ADW39">
        <v>0</v>
      </c>
      <c r="ADX39">
        <v>0</v>
      </c>
      <c r="ADY39">
        <v>0</v>
      </c>
      <c r="ADZ39">
        <v>0</v>
      </c>
      <c r="AEA39">
        <v>9</v>
      </c>
      <c r="AEB39">
        <v>0</v>
      </c>
      <c r="AEC39">
        <v>9</v>
      </c>
      <c r="AED39">
        <v>0</v>
      </c>
      <c r="AEE39">
        <v>0</v>
      </c>
      <c r="AEF39">
        <v>0</v>
      </c>
      <c r="AEG39">
        <v>0</v>
      </c>
      <c r="AEH39">
        <v>0</v>
      </c>
      <c r="AEI39">
        <v>0</v>
      </c>
      <c r="AEJ39">
        <v>0</v>
      </c>
      <c r="AEK39">
        <v>0</v>
      </c>
      <c r="AEL39">
        <v>0</v>
      </c>
      <c r="AEM39">
        <v>0</v>
      </c>
      <c r="AEN39">
        <v>0</v>
      </c>
      <c r="AEO39">
        <v>0</v>
      </c>
      <c r="AEP39">
        <v>0</v>
      </c>
      <c r="AEQ39">
        <v>0</v>
      </c>
      <c r="AER39">
        <v>0</v>
      </c>
      <c r="AES39">
        <v>0</v>
      </c>
      <c r="AET39">
        <v>0</v>
      </c>
      <c r="AEU39">
        <v>0</v>
      </c>
      <c r="AEV39">
        <v>0</v>
      </c>
      <c r="AEW39">
        <v>0</v>
      </c>
      <c r="AEX39">
        <v>0</v>
      </c>
      <c r="AEY39">
        <v>0</v>
      </c>
      <c r="AEZ39">
        <v>9</v>
      </c>
      <c r="AFA39">
        <v>0</v>
      </c>
      <c r="AFB39">
        <v>9</v>
      </c>
      <c r="AFC39">
        <v>0</v>
      </c>
      <c r="AFD39">
        <v>0</v>
      </c>
      <c r="AFE39">
        <v>0</v>
      </c>
      <c r="AFF39">
        <v>0</v>
      </c>
      <c r="AFG39">
        <v>0</v>
      </c>
      <c r="AFH39">
        <v>0</v>
      </c>
      <c r="AFI39">
        <v>0</v>
      </c>
      <c r="AFJ39">
        <v>0</v>
      </c>
      <c r="AFK39">
        <v>0</v>
      </c>
      <c r="AFL39">
        <v>0</v>
      </c>
      <c r="AFM39">
        <v>0</v>
      </c>
      <c r="AFN39">
        <v>0</v>
      </c>
      <c r="AFO39">
        <v>0</v>
      </c>
      <c r="AFP39">
        <v>0</v>
      </c>
      <c r="AFQ39">
        <v>0</v>
      </c>
      <c r="AFR39">
        <v>0</v>
      </c>
      <c r="AFS39">
        <v>9.8042007776000002</v>
      </c>
      <c r="AFT39">
        <v>9.8061725745999997</v>
      </c>
      <c r="AFU39">
        <v>9.8026480411999994</v>
      </c>
      <c r="AFV39">
        <v>9.7762472424000002</v>
      </c>
      <c r="AFW39">
        <v>9.8076398128999998</v>
      </c>
      <c r="AFX39">
        <v>9.8071110952999998</v>
      </c>
      <c r="AFY39">
        <v>9.79378758</v>
      </c>
      <c r="AFZ39">
        <v>9.7805198991999998</v>
      </c>
      <c r="AGA39">
        <v>9.7981070574999993</v>
      </c>
      <c r="AGB39">
        <v>9.8000925426999999</v>
      </c>
      <c r="AGC39">
        <v>9.8309228009999998</v>
      </c>
      <c r="AGD39">
        <v>9.8090335395999997</v>
      </c>
      <c r="AGE39">
        <v>9.8268731581999997</v>
      </c>
      <c r="AGF39">
        <v>9.8158453785000006</v>
      </c>
      <c r="AGG39">
        <v>9.7949507177000008</v>
      </c>
      <c r="AGH39">
        <v>9.8094062535000006</v>
      </c>
      <c r="AGI39">
        <v>9.7746902428000002</v>
      </c>
      <c r="AGJ39">
        <v>9.7683455257999992</v>
      </c>
      <c r="AGK39">
        <v>9.8143296476999993</v>
      </c>
      <c r="AGL39">
        <v>9.7998812929000003</v>
      </c>
      <c r="AGM39">
        <v>9.798141953</v>
      </c>
      <c r="AGN39">
        <v>9.8302082815999992</v>
      </c>
      <c r="AGO39">
        <v>9.8015661145999999</v>
      </c>
      <c r="AGP39">
        <v>9.1295756195000006</v>
      </c>
      <c r="AGQ39">
        <v>10.176885406</v>
      </c>
      <c r="AGR39">
        <v>9.7934301447000003</v>
      </c>
      <c r="AGS39">
        <v>9.8201514602</v>
      </c>
      <c r="AGT39">
        <v>9.7976021860000007</v>
      </c>
      <c r="AGU39">
        <v>9.8054766534999995</v>
      </c>
      <c r="AGV39">
        <v>9.8032174388000008</v>
      </c>
      <c r="AGW39">
        <v>9.8139652009000002</v>
      </c>
      <c r="AGX39">
        <v>9.8578442831000004</v>
      </c>
      <c r="AGY39">
        <v>9.7349649126000006</v>
      </c>
      <c r="AGZ39">
        <v>9.7984915481999995</v>
      </c>
      <c r="AHA39">
        <v>9.8220364586999995</v>
      </c>
      <c r="AHB39">
        <v>9.8093291094000001</v>
      </c>
      <c r="AHC39">
        <v>9.8110311283999998</v>
      </c>
      <c r="AHD39">
        <v>9.8015046398999992</v>
      </c>
      <c r="AHE39">
        <v>9.8225879493000008</v>
      </c>
      <c r="AHF39">
        <v>9.8255325473999999</v>
      </c>
      <c r="AHG39">
        <v>9.8335024180000001</v>
      </c>
      <c r="AHH39">
        <v>9.7992765818999992</v>
      </c>
      <c r="AHI39">
        <v>9.7665127978000008</v>
      </c>
      <c r="AHJ39">
        <v>9.8322566813000005</v>
      </c>
      <c r="AHK39">
        <v>9.7807448292999997</v>
      </c>
      <c r="AHL39">
        <v>9.7677940378999999</v>
      </c>
      <c r="AHM39">
        <v>9.8244730749000002</v>
      </c>
      <c r="AHN39">
        <v>9.8287476834999996</v>
      </c>
      <c r="AHO39">
        <v>9.8179109588000006</v>
      </c>
      <c r="AHP39">
        <v>9.7608141623000009</v>
      </c>
      <c r="AHQ39">
        <v>9.7708477471999995</v>
      </c>
      <c r="AHR39">
        <v>9.8232708994000006</v>
      </c>
      <c r="AHS39">
        <v>9.7889596900000004</v>
      </c>
      <c r="AHT39">
        <v>9.7670537411999998</v>
      </c>
      <c r="AHU39">
        <v>9.7763188618000001</v>
      </c>
      <c r="AHV39">
        <v>9.8236227160999992</v>
      </c>
      <c r="AHW39">
        <v>9.8130066550000006</v>
      </c>
      <c r="AHX39">
        <v>9.7625232206000003</v>
      </c>
      <c r="AHY39">
        <v>9.8124357546999992</v>
      </c>
      <c r="AHZ39">
        <v>9.7934136727999999</v>
      </c>
      <c r="AIA39">
        <v>9.8110640134999993</v>
      </c>
      <c r="AIB39">
        <v>9.7875565486999996</v>
      </c>
      <c r="AIC39">
        <v>9.7825456146000001</v>
      </c>
      <c r="AID39">
        <v>9.8130530802999996</v>
      </c>
      <c r="AIE39">
        <v>9.8028367155999998</v>
      </c>
      <c r="AIF39">
        <v>9.8171489979000004</v>
      </c>
      <c r="AIG39">
        <v>9.7989996325999993</v>
      </c>
      <c r="AIH39">
        <v>9.7976952174999994</v>
      </c>
      <c r="AII39">
        <v>9.8348039445000008</v>
      </c>
      <c r="AIJ39">
        <v>9.8057429209000002</v>
      </c>
      <c r="AIK39">
        <v>9.8118653491999996</v>
      </c>
      <c r="AIL39">
        <v>9.8165882137999994</v>
      </c>
      <c r="AIM39">
        <v>9.7620372037000003</v>
      </c>
      <c r="AIN39">
        <v>9.7889802181000007</v>
      </c>
      <c r="AIO39">
        <v>9.8512284197</v>
      </c>
      <c r="AIP39">
        <v>9.8039226305000007</v>
      </c>
      <c r="AIQ39">
        <v>9.8222822008000001</v>
      </c>
      <c r="AIR39">
        <v>9.8021445169000003</v>
      </c>
      <c r="AIS39">
        <v>9.8305233554000004</v>
      </c>
      <c r="AIT39">
        <v>9.8042007776000002</v>
      </c>
      <c r="AIU39">
        <v>9.8042007776000002</v>
      </c>
      <c r="AIV39">
        <v>9.8029717546999997</v>
      </c>
      <c r="AIW39">
        <v>9.8063009272000006</v>
      </c>
      <c r="AIX39">
        <v>9.8042007776000002</v>
      </c>
      <c r="AIY39">
        <v>9.8083077001000003</v>
      </c>
      <c r="AIZ39">
        <v>9.8052030575</v>
      </c>
      <c r="AJA39">
        <v>9.8042007776000002</v>
      </c>
      <c r="AJB39">
        <v>9.8042007776000002</v>
      </c>
      <c r="AJC39">
        <v>9.8047919123000007</v>
      </c>
      <c r="AJD39">
        <v>9.8042007776000002</v>
      </c>
      <c r="AJE39">
        <v>9.8042007776000002</v>
      </c>
      <c r="AJF39">
        <v>9.8042007776000002</v>
      </c>
      <c r="AJG39">
        <v>9.8042007776000002</v>
      </c>
      <c r="AJH39">
        <v>9.8042007776000002</v>
      </c>
      <c r="AJI39">
        <v>9.8049063852000007</v>
      </c>
      <c r="AJJ39">
        <v>9.8210860075999999</v>
      </c>
      <c r="AJK39">
        <v>9.8059055148999992</v>
      </c>
      <c r="AJL39">
        <v>9.8046275833000003</v>
      </c>
      <c r="AJM39">
        <v>9.8105939672000009</v>
      </c>
      <c r="AJN39">
        <v>9.8049677927999994</v>
      </c>
      <c r="AJO39">
        <v>9.8043015449999995</v>
      </c>
      <c r="AJP39">
        <v>9.8042007776000002</v>
      </c>
      <c r="AJQ39">
        <v>9.8042007776000002</v>
      </c>
      <c r="AJR39">
        <v>9.8073088100000003</v>
      </c>
      <c r="AJS39">
        <v>9.8043817484000009</v>
      </c>
      <c r="AJT39">
        <v>9.8042007776000002</v>
      </c>
      <c r="AJU39">
        <v>9.8072146415999999</v>
      </c>
      <c r="AJV39">
        <v>9.8042007776000002</v>
      </c>
      <c r="AJW39">
        <v>9.8042007776000002</v>
      </c>
      <c r="AJX39">
        <v>9.8046602904999993</v>
      </c>
      <c r="AJY39">
        <v>9.8066624310999995</v>
      </c>
      <c r="AJZ39">
        <v>9.8042007776000002</v>
      </c>
      <c r="AKA39">
        <v>9.8042007776000002</v>
      </c>
      <c r="AKB39">
        <v>9.8043053583000006</v>
      </c>
      <c r="AKC39">
        <v>9.8039855135000007</v>
      </c>
      <c r="AKD39">
        <v>9.8038697414999998</v>
      </c>
      <c r="AKE39">
        <v>9.8252633139000007</v>
      </c>
      <c r="AKF39">
        <v>9.8025062693000002</v>
      </c>
      <c r="AKG39">
        <v>9.8041754493000006</v>
      </c>
      <c r="AKH39">
        <v>9.8007615202</v>
      </c>
      <c r="AKI39">
        <v>9.7954425520000008</v>
      </c>
      <c r="AKJ39">
        <v>9.8036129971000001</v>
      </c>
      <c r="AKK39">
        <v>9.8374187747999997</v>
      </c>
      <c r="AKL39">
        <v>9.8042007776000002</v>
      </c>
      <c r="AKM39">
        <v>9.7938857806000001</v>
      </c>
      <c r="AKN39">
        <v>9.7863147388999998</v>
      </c>
      <c r="AKO39">
        <v>9.8524629071999996</v>
      </c>
      <c r="AKP39">
        <v>9.8304460582999997</v>
      </c>
      <c r="AKQ39">
        <v>9.7953993021999999</v>
      </c>
      <c r="AKR39">
        <v>9.8046170108999995</v>
      </c>
      <c r="AKS39">
        <v>9.8547347357999993</v>
      </c>
      <c r="AKT39">
        <v>9.7927883589999993</v>
      </c>
      <c r="AKU39">
        <v>9.7764826405999994</v>
      </c>
      <c r="AKV39">
        <v>9.8203496951000009</v>
      </c>
      <c r="AKW39">
        <v>9.7750300853999992</v>
      </c>
      <c r="AKX39">
        <v>9.7910549542999998</v>
      </c>
      <c r="AKY39">
        <v>0</v>
      </c>
      <c r="AKZ39">
        <v>9.8024685006999999</v>
      </c>
      <c r="ALA39">
        <v>9.7951805986</v>
      </c>
      <c r="ALB39">
        <v>9.8001988248000007</v>
      </c>
      <c r="ALC39">
        <v>9.7589310883000007</v>
      </c>
      <c r="ALD39">
        <v>9.8041359030000006</v>
      </c>
      <c r="ALE39">
        <v>9.7700330168999994</v>
      </c>
      <c r="ALF39">
        <v>9.7978324226000009</v>
      </c>
      <c r="ALG39">
        <v>9.8042096688000004</v>
      </c>
      <c r="ALH39">
        <v>9.8042047704000002</v>
      </c>
      <c r="ALI39">
        <v>9.8009192208999991</v>
      </c>
      <c r="ALJ39">
        <v>9.8042167408999994</v>
      </c>
      <c r="ALK39">
        <v>9.8042081045000007</v>
      </c>
      <c r="ALL39">
        <v>9.8058382538999993</v>
      </c>
      <c r="ALM39">
        <v>9.8091225608000006</v>
      </c>
      <c r="ALN39">
        <v>9.8042007776000002</v>
      </c>
      <c r="ALO39">
        <v>9.7993069166000009</v>
      </c>
      <c r="ALP39">
        <v>9.8000994296999995</v>
      </c>
      <c r="ALQ39">
        <v>9.8041910016999996</v>
      </c>
      <c r="ALR39">
        <v>9.8041910016999996</v>
      </c>
      <c r="ALS39">
        <v>9.8042007776000002</v>
      </c>
      <c r="ALT39">
        <v>9.8042604992999998</v>
      </c>
      <c r="ALU39">
        <v>9.7961857463000008</v>
      </c>
      <c r="ALV39">
        <v>9.8042604992999998</v>
      </c>
      <c r="ALW39">
        <v>9.8043760556000006</v>
      </c>
      <c r="ALX39">
        <v>9.8042373515999994</v>
      </c>
      <c r="ALY39">
        <v>9.7910276870999997</v>
      </c>
      <c r="ALZ39">
        <v>9.8079078296999995</v>
      </c>
      <c r="AMA39">
        <v>9.8020110010000003</v>
      </c>
      <c r="AMB39">
        <v>9.7913673864999993</v>
      </c>
      <c r="AMC39">
        <v>9.8025231518999991</v>
      </c>
      <c r="AMD39">
        <v>9.8005792189999994</v>
      </c>
      <c r="AME39">
        <v>9.8074309701000004</v>
      </c>
      <c r="AMF39">
        <v>9.8072479438000002</v>
      </c>
      <c r="AMG39">
        <v>9.8042007776000002</v>
      </c>
      <c r="AMH39">
        <v>9.8134095834000004</v>
      </c>
      <c r="AMI39">
        <v>9.8137869548999994</v>
      </c>
      <c r="AMJ39">
        <v>9.8042007776000002</v>
      </c>
      <c r="AMK39">
        <v>9.7965540789999999</v>
      </c>
      <c r="AML39">
        <v>9.8146903873000007</v>
      </c>
      <c r="AMM39">
        <v>9.7487743305999999</v>
      </c>
      <c r="AMN39">
        <v>9.8042007776000002</v>
      </c>
      <c r="AMO39">
        <v>9.8071594659999999</v>
      </c>
      <c r="AMP39">
        <v>9.7861759684000003</v>
      </c>
      <c r="AMQ39">
        <v>9.8030194110999993</v>
      </c>
      <c r="AMR39">
        <v>9.7908725091999997</v>
      </c>
      <c r="AMS39">
        <v>9.7957937800000003</v>
      </c>
      <c r="AMT39">
        <v>9.7885899837999997</v>
      </c>
      <c r="AMU39">
        <v>9.7880038566999996</v>
      </c>
      <c r="AMV39">
        <v>9.8018392469000002</v>
      </c>
      <c r="AMW39">
        <v>9.8041144920000001</v>
      </c>
      <c r="AMX39">
        <v>9.7964561084999993</v>
      </c>
      <c r="AMY39">
        <v>9.8095084003000004</v>
      </c>
      <c r="AMZ39">
        <v>9.7900246388000003</v>
      </c>
      <c r="ANA39">
        <v>9.7968156448000006</v>
      </c>
      <c r="ANB39">
        <v>9.7910332985000004</v>
      </c>
      <c r="ANC39">
        <v>9.7922938934000001</v>
      </c>
      <c r="AND39">
        <v>9.8023439033000006</v>
      </c>
      <c r="ANE39">
        <v>9.8111842726000003</v>
      </c>
      <c r="ANF39">
        <v>9.7979208318000008</v>
      </c>
      <c r="ANG39">
        <v>9.8235397132000006</v>
      </c>
      <c r="ANH39">
        <v>9.8081691503999995</v>
      </c>
      <c r="ANI39">
        <v>4032</v>
      </c>
      <c r="ANJ39">
        <v>938</v>
      </c>
      <c r="ANK39">
        <v>1</v>
      </c>
      <c r="ANL39">
        <v>337879170</v>
      </c>
      <c r="ANM39">
        <v>11481682</v>
      </c>
      <c r="ANN39">
        <v>72397436</v>
      </c>
      <c r="ANO39">
        <v>247020052</v>
      </c>
      <c r="ANP39">
        <v>10691749</v>
      </c>
      <c r="ANQ39">
        <v>877982</v>
      </c>
      <c r="ANR39">
        <v>89993155</v>
      </c>
      <c r="ANS39">
        <v>763595</v>
      </c>
      <c r="ANT39">
        <v>6299</v>
      </c>
      <c r="ANU39">
        <v>865963</v>
      </c>
      <c r="ANV39">
        <v>26338</v>
      </c>
      <c r="ANW39">
        <v>2</v>
      </c>
      <c r="AOH39">
        <v>2</v>
      </c>
      <c r="AOI39">
        <v>3</v>
      </c>
      <c r="AOJ39">
        <v>2</v>
      </c>
      <c r="AOK39">
        <v>3</v>
      </c>
      <c r="AOL39">
        <v>2</v>
      </c>
      <c r="AOM39">
        <v>3</v>
      </c>
      <c r="AON39">
        <v>0</v>
      </c>
      <c r="AOO39">
        <v>0</v>
      </c>
      <c r="AOP39">
        <v>9</v>
      </c>
      <c r="AOQ39">
        <v>9</v>
      </c>
      <c r="AOR39">
        <v>75947389</v>
      </c>
      <c r="AOS39">
        <v>30125276</v>
      </c>
      <c r="AOT39">
        <v>8694677</v>
      </c>
      <c r="AOU39">
        <v>3008946</v>
      </c>
      <c r="AOV39">
        <v>12802214</v>
      </c>
      <c r="AOW39">
        <v>9362598</v>
      </c>
      <c r="AOX39">
        <v>140365515</v>
      </c>
      <c r="AOY39">
        <v>8213803</v>
      </c>
      <c r="AOZ39">
        <v>17428256</v>
      </c>
      <c r="APA39">
        <v>31930496</v>
      </c>
      <c r="APB39">
        <v>3332486</v>
      </c>
      <c r="APC39">
        <v>30125276</v>
      </c>
      <c r="APD39">
        <v>8694677</v>
      </c>
      <c r="APE39">
        <v>0</v>
      </c>
      <c r="APF39">
        <v>12802214</v>
      </c>
      <c r="APG39">
        <v>3517848</v>
      </c>
      <c r="APH39">
        <v>140365515</v>
      </c>
      <c r="API39">
        <v>8213803</v>
      </c>
      <c r="APJ39">
        <v>17428256</v>
      </c>
      <c r="APK39">
        <v>22539977</v>
      </c>
      <c r="APL39">
        <v>72614903</v>
      </c>
      <c r="APM39">
        <v>0</v>
      </c>
      <c r="APN39">
        <v>3008946</v>
      </c>
      <c r="APO39">
        <v>5844750</v>
      </c>
      <c r="APP39">
        <v>8524556</v>
      </c>
      <c r="APQ39">
        <v>0</v>
      </c>
      <c r="APR39">
        <v>0</v>
      </c>
      <c r="APS39">
        <v>0</v>
      </c>
      <c r="APT39">
        <v>0</v>
      </c>
      <c r="APU39">
        <v>865963</v>
      </c>
      <c r="AQA39">
        <v>1</v>
      </c>
    </row>
    <row r="40" spans="1:1119" x14ac:dyDescent="0.25">
      <c r="A40">
        <v>6603</v>
      </c>
      <c r="B40">
        <v>3</v>
      </c>
      <c r="C40">
        <v>7</v>
      </c>
      <c r="D40">
        <v>4</v>
      </c>
      <c r="E40">
        <v>1</v>
      </c>
      <c r="F40">
        <v>25500</v>
      </c>
      <c r="G40">
        <v>5</v>
      </c>
      <c r="H40">
        <v>3</v>
      </c>
      <c r="I40">
        <v>1</v>
      </c>
      <c r="J40">
        <v>2</v>
      </c>
      <c r="K40">
        <v>1</v>
      </c>
      <c r="L40">
        <v>1</v>
      </c>
      <c r="M40">
        <v>1</v>
      </c>
      <c r="N40">
        <v>2</v>
      </c>
      <c r="O40">
        <v>2</v>
      </c>
      <c r="P40">
        <v>1</v>
      </c>
      <c r="R40">
        <v>10</v>
      </c>
      <c r="S40">
        <v>2</v>
      </c>
      <c r="X40">
        <v>1987</v>
      </c>
      <c r="Y40">
        <v>6</v>
      </c>
      <c r="AA40">
        <v>2</v>
      </c>
      <c r="AB40">
        <v>2</v>
      </c>
      <c r="AC40">
        <v>2</v>
      </c>
      <c r="AD40">
        <v>2</v>
      </c>
      <c r="AE40">
        <v>2</v>
      </c>
      <c r="AF40">
        <v>2</v>
      </c>
      <c r="AG40">
        <v>2</v>
      </c>
      <c r="AH40">
        <v>2</v>
      </c>
      <c r="AI40">
        <v>2</v>
      </c>
      <c r="AJ40">
        <v>2</v>
      </c>
      <c r="AK40">
        <v>2</v>
      </c>
      <c r="AL40">
        <v>2</v>
      </c>
      <c r="AM40">
        <v>2</v>
      </c>
      <c r="AN40">
        <v>2</v>
      </c>
      <c r="AO40">
        <v>2</v>
      </c>
      <c r="AP40">
        <v>2</v>
      </c>
      <c r="AQ40">
        <v>1</v>
      </c>
      <c r="AX40">
        <v>8</v>
      </c>
      <c r="BL40">
        <v>2</v>
      </c>
      <c r="BV40">
        <v>2</v>
      </c>
      <c r="BX40">
        <v>2</v>
      </c>
      <c r="BY40">
        <v>1</v>
      </c>
      <c r="BZ40">
        <v>2</v>
      </c>
      <c r="CA40">
        <v>2</v>
      </c>
      <c r="CB40">
        <v>2</v>
      </c>
      <c r="CE40">
        <v>2</v>
      </c>
      <c r="CF40">
        <v>2</v>
      </c>
      <c r="CG40">
        <v>12</v>
      </c>
      <c r="CJ40">
        <v>2</v>
      </c>
      <c r="CK40">
        <v>1</v>
      </c>
      <c r="CL40">
        <v>1</v>
      </c>
      <c r="CM40">
        <v>45</v>
      </c>
      <c r="CN40">
        <v>3</v>
      </c>
      <c r="CO40">
        <v>5</v>
      </c>
      <c r="CP40">
        <v>3</v>
      </c>
      <c r="CQ40">
        <v>1</v>
      </c>
      <c r="CR40">
        <v>1</v>
      </c>
      <c r="CS40">
        <v>1</v>
      </c>
      <c r="CT40">
        <v>1</v>
      </c>
      <c r="CU40">
        <v>2</v>
      </c>
      <c r="CV40">
        <v>2</v>
      </c>
      <c r="CW40">
        <v>2</v>
      </c>
      <c r="CX40">
        <v>2</v>
      </c>
      <c r="CZ40">
        <v>1</v>
      </c>
      <c r="DA40">
        <v>1</v>
      </c>
      <c r="DB40">
        <v>2</v>
      </c>
      <c r="DD40">
        <v>2</v>
      </c>
      <c r="DE40">
        <v>2</v>
      </c>
      <c r="DF40">
        <v>2</v>
      </c>
      <c r="DG40">
        <v>2</v>
      </c>
      <c r="DH40">
        <v>2</v>
      </c>
      <c r="DI40">
        <v>2</v>
      </c>
      <c r="DJ40">
        <v>2</v>
      </c>
      <c r="DK40">
        <v>2</v>
      </c>
      <c r="DL40">
        <v>2</v>
      </c>
      <c r="DM40">
        <v>1</v>
      </c>
      <c r="DV40">
        <v>1</v>
      </c>
      <c r="DW40">
        <v>2</v>
      </c>
      <c r="EF40">
        <v>80</v>
      </c>
      <c r="EH40">
        <v>2</v>
      </c>
      <c r="EI40">
        <v>1</v>
      </c>
      <c r="EJ40">
        <v>1</v>
      </c>
      <c r="EK40">
        <v>2</v>
      </c>
      <c r="EL40">
        <v>2</v>
      </c>
      <c r="EM40">
        <v>2</v>
      </c>
      <c r="EN40">
        <v>2</v>
      </c>
      <c r="EP40">
        <v>100</v>
      </c>
      <c r="EQ40">
        <v>80</v>
      </c>
      <c r="EV40">
        <v>2</v>
      </c>
      <c r="EW40">
        <v>2</v>
      </c>
      <c r="EX40">
        <v>1</v>
      </c>
      <c r="EY40">
        <v>2</v>
      </c>
      <c r="EZ40">
        <v>2</v>
      </c>
      <c r="FA40">
        <v>1</v>
      </c>
      <c r="FB40">
        <v>2</v>
      </c>
      <c r="FC40">
        <v>2</v>
      </c>
      <c r="FD40">
        <v>2</v>
      </c>
      <c r="FE40">
        <v>2</v>
      </c>
      <c r="FF40">
        <v>2</v>
      </c>
      <c r="FG40">
        <v>2</v>
      </c>
      <c r="FH40">
        <v>1</v>
      </c>
      <c r="FI40">
        <v>2</v>
      </c>
      <c r="FJ40">
        <v>2</v>
      </c>
      <c r="GL40">
        <v>2</v>
      </c>
      <c r="GM40">
        <v>1</v>
      </c>
      <c r="GN40">
        <v>2</v>
      </c>
      <c r="GO40">
        <v>2</v>
      </c>
      <c r="GP40">
        <v>2</v>
      </c>
      <c r="GQ40">
        <v>2</v>
      </c>
      <c r="GR40">
        <v>1</v>
      </c>
      <c r="GS40">
        <v>2</v>
      </c>
      <c r="GZ40">
        <v>80</v>
      </c>
      <c r="HA40">
        <v>2</v>
      </c>
      <c r="HB40">
        <v>1</v>
      </c>
      <c r="HC40">
        <v>1</v>
      </c>
      <c r="HD40">
        <v>2</v>
      </c>
      <c r="HE40">
        <v>2</v>
      </c>
      <c r="HF40">
        <v>2</v>
      </c>
      <c r="HG40">
        <v>2</v>
      </c>
      <c r="HH40">
        <v>2</v>
      </c>
      <c r="HJ40">
        <v>20</v>
      </c>
      <c r="HK40">
        <v>80</v>
      </c>
      <c r="HQ40">
        <v>3</v>
      </c>
      <c r="HR40">
        <v>1</v>
      </c>
      <c r="HS40">
        <v>1</v>
      </c>
      <c r="HT40">
        <v>1</v>
      </c>
      <c r="HU40">
        <v>2</v>
      </c>
      <c r="HV40">
        <v>2</v>
      </c>
      <c r="HX40">
        <v>2</v>
      </c>
      <c r="HY40">
        <v>1</v>
      </c>
      <c r="HZ40">
        <v>2</v>
      </c>
      <c r="IA40">
        <v>2</v>
      </c>
      <c r="IB40">
        <v>2</v>
      </c>
      <c r="IC40">
        <v>2</v>
      </c>
      <c r="ID40">
        <v>2</v>
      </c>
      <c r="IU40">
        <v>2</v>
      </c>
      <c r="IV40">
        <v>1</v>
      </c>
      <c r="IW40">
        <v>2</v>
      </c>
      <c r="IX40">
        <v>2</v>
      </c>
      <c r="IY40">
        <v>2</v>
      </c>
      <c r="IZ40">
        <v>2</v>
      </c>
      <c r="JA40">
        <v>2</v>
      </c>
      <c r="JB40">
        <v>1</v>
      </c>
      <c r="JC40">
        <v>4</v>
      </c>
      <c r="JD40">
        <v>1</v>
      </c>
      <c r="JE40">
        <v>4</v>
      </c>
      <c r="JF40">
        <v>2</v>
      </c>
      <c r="JH40">
        <v>1</v>
      </c>
      <c r="JI40">
        <v>1</v>
      </c>
      <c r="JJ40">
        <v>2</v>
      </c>
      <c r="JS40">
        <v>1</v>
      </c>
      <c r="JV40">
        <v>2</v>
      </c>
      <c r="JW40">
        <v>2</v>
      </c>
      <c r="KF40">
        <v>2</v>
      </c>
      <c r="KG40">
        <v>2</v>
      </c>
      <c r="KP40">
        <v>2</v>
      </c>
      <c r="LE40">
        <v>2</v>
      </c>
      <c r="LO40">
        <v>1</v>
      </c>
      <c r="LP40">
        <v>2</v>
      </c>
      <c r="LQ40">
        <v>2</v>
      </c>
      <c r="LR40">
        <v>2</v>
      </c>
      <c r="LT40">
        <v>1</v>
      </c>
      <c r="MA40">
        <v>2</v>
      </c>
      <c r="MB40">
        <v>1</v>
      </c>
      <c r="MJ40">
        <v>2</v>
      </c>
      <c r="MT40">
        <v>1</v>
      </c>
      <c r="MU40">
        <v>1</v>
      </c>
      <c r="MY40">
        <v>2</v>
      </c>
      <c r="MZ40">
        <v>1</v>
      </c>
      <c r="NA40">
        <v>1</v>
      </c>
      <c r="NB40">
        <v>1</v>
      </c>
      <c r="NC40">
        <v>2</v>
      </c>
      <c r="ND40">
        <v>2</v>
      </c>
      <c r="NE40">
        <v>2</v>
      </c>
      <c r="NF40">
        <v>1</v>
      </c>
      <c r="NG40">
        <v>2</v>
      </c>
      <c r="NH40">
        <v>2</v>
      </c>
      <c r="NI40">
        <v>1</v>
      </c>
      <c r="NJ40">
        <v>3</v>
      </c>
      <c r="NN40">
        <v>2</v>
      </c>
      <c r="NU40">
        <v>1</v>
      </c>
      <c r="NV40">
        <v>12</v>
      </c>
      <c r="NW40">
        <v>3</v>
      </c>
      <c r="NX40">
        <v>2</v>
      </c>
      <c r="NZ40">
        <v>2</v>
      </c>
      <c r="OA40">
        <v>1</v>
      </c>
      <c r="OB40">
        <v>1</v>
      </c>
      <c r="OC40">
        <v>9</v>
      </c>
      <c r="OD40">
        <v>2</v>
      </c>
      <c r="OE40">
        <v>1</v>
      </c>
      <c r="OF40">
        <v>1</v>
      </c>
      <c r="OG40">
        <v>1</v>
      </c>
      <c r="OH40">
        <v>2</v>
      </c>
      <c r="OJ40">
        <v>2</v>
      </c>
      <c r="OK40">
        <v>2</v>
      </c>
      <c r="OM40">
        <v>1</v>
      </c>
      <c r="ON40">
        <v>1</v>
      </c>
      <c r="OO40">
        <v>2</v>
      </c>
      <c r="OQ40">
        <v>1</v>
      </c>
      <c r="OR40">
        <v>1</v>
      </c>
      <c r="OS40">
        <v>1</v>
      </c>
      <c r="OT40">
        <v>20</v>
      </c>
      <c r="OU40">
        <v>1</v>
      </c>
      <c r="OW40">
        <v>1</v>
      </c>
      <c r="OX40">
        <v>1</v>
      </c>
      <c r="OY40">
        <v>1</v>
      </c>
      <c r="OZ40">
        <v>1</v>
      </c>
      <c r="PA40">
        <v>2</v>
      </c>
      <c r="PB40">
        <v>2</v>
      </c>
      <c r="PC40">
        <v>2</v>
      </c>
      <c r="PD40">
        <v>2</v>
      </c>
      <c r="PE40">
        <v>2</v>
      </c>
      <c r="PF40">
        <v>2</v>
      </c>
      <c r="PG40">
        <v>100</v>
      </c>
      <c r="PO40">
        <v>2</v>
      </c>
      <c r="PP40">
        <v>2</v>
      </c>
      <c r="PQ40">
        <v>2</v>
      </c>
      <c r="PR40">
        <v>2</v>
      </c>
      <c r="PS40">
        <v>2</v>
      </c>
      <c r="PT40">
        <v>2</v>
      </c>
      <c r="PU40">
        <v>2</v>
      </c>
      <c r="PV40">
        <v>1</v>
      </c>
      <c r="PW40">
        <v>1</v>
      </c>
      <c r="PX40">
        <v>1</v>
      </c>
      <c r="PY40">
        <v>1</v>
      </c>
      <c r="PZ40">
        <v>2</v>
      </c>
      <c r="QA40">
        <v>2</v>
      </c>
      <c r="QB40">
        <v>2</v>
      </c>
      <c r="QC40">
        <v>10</v>
      </c>
      <c r="QD40">
        <v>0</v>
      </c>
      <c r="QE40">
        <v>0</v>
      </c>
      <c r="QF40">
        <v>0</v>
      </c>
      <c r="QG40">
        <v>0</v>
      </c>
      <c r="QH40">
        <v>0</v>
      </c>
      <c r="QI40">
        <v>0</v>
      </c>
      <c r="QJ40">
        <v>0</v>
      </c>
      <c r="QK40">
        <v>0</v>
      </c>
      <c r="QL40">
        <v>0</v>
      </c>
      <c r="QM40">
        <v>0</v>
      </c>
      <c r="QN40">
        <v>0</v>
      </c>
      <c r="QO40">
        <v>9</v>
      </c>
      <c r="QP40">
        <v>0</v>
      </c>
      <c r="QQ40">
        <v>0</v>
      </c>
      <c r="QR40">
        <v>9</v>
      </c>
      <c r="QS40">
        <v>9</v>
      </c>
      <c r="QT40">
        <v>9</v>
      </c>
      <c r="QU40">
        <v>9</v>
      </c>
      <c r="QV40">
        <v>0</v>
      </c>
      <c r="QW40">
        <v>0</v>
      </c>
      <c r="QX40">
        <v>0</v>
      </c>
      <c r="QY40">
        <v>0</v>
      </c>
      <c r="QZ40">
        <v>0</v>
      </c>
      <c r="RA40">
        <v>0</v>
      </c>
      <c r="RB40">
        <v>0</v>
      </c>
      <c r="RC40">
        <v>0</v>
      </c>
      <c r="RD40">
        <v>0</v>
      </c>
      <c r="RE40">
        <v>0</v>
      </c>
      <c r="RF40">
        <v>0</v>
      </c>
      <c r="RG40">
        <v>0</v>
      </c>
      <c r="RH40">
        <v>0</v>
      </c>
      <c r="RI40">
        <v>0</v>
      </c>
      <c r="RJ40">
        <v>0</v>
      </c>
      <c r="RK40">
        <v>0</v>
      </c>
      <c r="RL40">
        <v>0</v>
      </c>
      <c r="RM40">
        <v>0</v>
      </c>
      <c r="RN40">
        <v>9</v>
      </c>
      <c r="RO40">
        <v>9</v>
      </c>
      <c r="RP40">
        <v>9</v>
      </c>
      <c r="RQ40">
        <v>9</v>
      </c>
      <c r="RR40">
        <v>9</v>
      </c>
      <c r="RS40">
        <v>9</v>
      </c>
      <c r="RT40">
        <v>9</v>
      </c>
      <c r="RU40">
        <v>9</v>
      </c>
      <c r="RV40">
        <v>9</v>
      </c>
      <c r="RW40">
        <v>9</v>
      </c>
      <c r="RX40">
        <v>9</v>
      </c>
      <c r="RY40">
        <v>0</v>
      </c>
      <c r="RZ40">
        <v>9</v>
      </c>
      <c r="SA40">
        <v>9</v>
      </c>
      <c r="SB40">
        <v>9</v>
      </c>
      <c r="SC40">
        <v>9</v>
      </c>
      <c r="SD40">
        <v>9</v>
      </c>
      <c r="SE40">
        <v>9</v>
      </c>
      <c r="SF40">
        <v>9</v>
      </c>
      <c r="SG40">
        <v>9</v>
      </c>
      <c r="SH40">
        <v>0</v>
      </c>
      <c r="SI40">
        <v>9</v>
      </c>
      <c r="SJ40">
        <v>0</v>
      </c>
      <c r="SK40">
        <v>0</v>
      </c>
      <c r="SL40">
        <v>0</v>
      </c>
      <c r="SM40">
        <v>0</v>
      </c>
      <c r="SN40">
        <v>0</v>
      </c>
      <c r="SO40">
        <v>9</v>
      </c>
      <c r="SP40">
        <v>9</v>
      </c>
      <c r="SQ40">
        <v>0</v>
      </c>
      <c r="SR40">
        <v>0</v>
      </c>
      <c r="SS40">
        <v>0</v>
      </c>
      <c r="ST40">
        <v>9</v>
      </c>
      <c r="SU40">
        <v>9</v>
      </c>
      <c r="SV40">
        <v>0</v>
      </c>
      <c r="SW40">
        <v>0</v>
      </c>
      <c r="SX40">
        <v>0</v>
      </c>
      <c r="SY40">
        <v>0</v>
      </c>
      <c r="SZ40">
        <v>0</v>
      </c>
      <c r="TA40">
        <v>0</v>
      </c>
      <c r="TB40">
        <v>0</v>
      </c>
      <c r="TC40">
        <v>0</v>
      </c>
      <c r="TD40">
        <v>0</v>
      </c>
      <c r="TE40">
        <v>0</v>
      </c>
      <c r="TF40">
        <v>0</v>
      </c>
      <c r="TG40">
        <v>0</v>
      </c>
      <c r="TH40">
        <v>0</v>
      </c>
      <c r="TI40">
        <v>0</v>
      </c>
      <c r="TJ40">
        <v>0</v>
      </c>
      <c r="TK40">
        <v>0</v>
      </c>
      <c r="TL40">
        <v>0</v>
      </c>
      <c r="TM40">
        <v>0</v>
      </c>
      <c r="TN40">
        <v>0</v>
      </c>
      <c r="TO40">
        <v>0</v>
      </c>
      <c r="TP40">
        <v>0</v>
      </c>
      <c r="TQ40">
        <v>0</v>
      </c>
      <c r="TR40">
        <v>0</v>
      </c>
      <c r="TS40">
        <v>0</v>
      </c>
      <c r="TT40">
        <v>0</v>
      </c>
      <c r="TU40">
        <v>0</v>
      </c>
      <c r="TV40">
        <v>0</v>
      </c>
      <c r="TW40">
        <v>0</v>
      </c>
      <c r="TX40">
        <v>9</v>
      </c>
      <c r="TY40">
        <v>9</v>
      </c>
      <c r="TZ40">
        <v>9</v>
      </c>
      <c r="UA40">
        <v>9</v>
      </c>
      <c r="UB40">
        <v>9</v>
      </c>
      <c r="UC40">
        <v>9</v>
      </c>
      <c r="UD40">
        <v>9</v>
      </c>
      <c r="UE40">
        <v>9</v>
      </c>
      <c r="UF40">
        <v>0</v>
      </c>
      <c r="UG40">
        <v>0</v>
      </c>
      <c r="UH40">
        <v>9</v>
      </c>
      <c r="UI40">
        <v>9</v>
      </c>
      <c r="UJ40">
        <v>9</v>
      </c>
      <c r="UK40">
        <v>9</v>
      </c>
      <c r="UL40">
        <v>9</v>
      </c>
      <c r="UM40">
        <v>9</v>
      </c>
      <c r="UN40">
        <v>9</v>
      </c>
      <c r="UO40">
        <v>9</v>
      </c>
      <c r="UP40">
        <v>0</v>
      </c>
      <c r="UQ40">
        <v>9</v>
      </c>
      <c r="UR40">
        <v>0</v>
      </c>
      <c r="US40">
        <v>0</v>
      </c>
      <c r="UT40">
        <v>0</v>
      </c>
      <c r="UU40">
        <v>0</v>
      </c>
      <c r="UV40">
        <v>0</v>
      </c>
      <c r="UW40">
        <v>0</v>
      </c>
      <c r="UX40">
        <v>0</v>
      </c>
      <c r="UY40">
        <v>9</v>
      </c>
      <c r="UZ40">
        <v>0</v>
      </c>
      <c r="VA40">
        <v>0</v>
      </c>
      <c r="VB40">
        <v>9</v>
      </c>
      <c r="VC40">
        <v>9</v>
      </c>
      <c r="VD40">
        <v>9</v>
      </c>
      <c r="VE40">
        <v>9</v>
      </c>
      <c r="VF40">
        <v>0</v>
      </c>
      <c r="VG40">
        <v>0</v>
      </c>
      <c r="VH40">
        <v>0</v>
      </c>
      <c r="VI40">
        <v>0</v>
      </c>
      <c r="VJ40">
        <v>0</v>
      </c>
      <c r="VK40">
        <v>0</v>
      </c>
      <c r="VL40">
        <v>0</v>
      </c>
      <c r="VM40">
        <v>0</v>
      </c>
      <c r="VN40">
        <v>0</v>
      </c>
      <c r="VO40">
        <v>0</v>
      </c>
      <c r="VP40">
        <v>0</v>
      </c>
      <c r="VQ40">
        <v>0</v>
      </c>
      <c r="VR40">
        <v>0</v>
      </c>
      <c r="VS40">
        <v>0</v>
      </c>
      <c r="VT40">
        <v>0</v>
      </c>
      <c r="VU40">
        <v>9</v>
      </c>
      <c r="VV40">
        <v>9</v>
      </c>
      <c r="VW40">
        <v>9</v>
      </c>
      <c r="VX40">
        <v>9</v>
      </c>
      <c r="VY40">
        <v>9</v>
      </c>
      <c r="VZ40">
        <v>9</v>
      </c>
      <c r="WA40">
        <v>9</v>
      </c>
      <c r="WB40">
        <v>9</v>
      </c>
      <c r="WC40">
        <v>9</v>
      </c>
      <c r="WD40">
        <v>9</v>
      </c>
      <c r="WE40">
        <v>9</v>
      </c>
      <c r="WF40">
        <v>9</v>
      </c>
      <c r="WG40">
        <v>9</v>
      </c>
      <c r="WH40">
        <v>9</v>
      </c>
      <c r="WI40">
        <v>9</v>
      </c>
      <c r="WJ40">
        <v>9</v>
      </c>
      <c r="WK40">
        <v>9</v>
      </c>
      <c r="WL40">
        <v>9</v>
      </c>
      <c r="WM40">
        <v>9</v>
      </c>
      <c r="WN40">
        <v>9</v>
      </c>
      <c r="WO40">
        <v>9</v>
      </c>
      <c r="WP40">
        <v>9</v>
      </c>
      <c r="WQ40">
        <v>9</v>
      </c>
      <c r="WR40">
        <v>9</v>
      </c>
      <c r="WS40">
        <v>0</v>
      </c>
      <c r="WT40">
        <v>0</v>
      </c>
      <c r="WU40">
        <v>0</v>
      </c>
      <c r="WV40">
        <v>0</v>
      </c>
      <c r="WW40">
        <v>0</v>
      </c>
      <c r="WX40">
        <v>0</v>
      </c>
      <c r="WY40">
        <v>0</v>
      </c>
      <c r="WZ40">
        <v>0</v>
      </c>
      <c r="XA40">
        <v>9</v>
      </c>
      <c r="XB40">
        <v>9</v>
      </c>
      <c r="XC40">
        <v>9</v>
      </c>
      <c r="XD40">
        <v>9</v>
      </c>
      <c r="XE40">
        <v>9</v>
      </c>
      <c r="XF40">
        <v>9</v>
      </c>
      <c r="XG40">
        <v>0</v>
      </c>
      <c r="XH40">
        <v>0</v>
      </c>
      <c r="XI40">
        <v>0</v>
      </c>
      <c r="XJ40">
        <v>0</v>
      </c>
      <c r="XK40">
        <v>0</v>
      </c>
      <c r="XL40">
        <v>0</v>
      </c>
      <c r="XM40">
        <v>0</v>
      </c>
      <c r="XN40">
        <v>0</v>
      </c>
      <c r="XO40">
        <v>0</v>
      </c>
      <c r="XP40">
        <v>9</v>
      </c>
      <c r="XQ40">
        <v>0</v>
      </c>
      <c r="XR40">
        <v>0</v>
      </c>
      <c r="XS40">
        <v>9</v>
      </c>
      <c r="XT40">
        <v>9</v>
      </c>
      <c r="XU40">
        <v>9</v>
      </c>
      <c r="XV40">
        <v>9</v>
      </c>
      <c r="XW40">
        <v>9</v>
      </c>
      <c r="XX40">
        <v>0</v>
      </c>
      <c r="XY40">
        <v>0</v>
      </c>
      <c r="XZ40">
        <v>0</v>
      </c>
      <c r="YA40">
        <v>0</v>
      </c>
      <c r="YB40">
        <v>0</v>
      </c>
      <c r="YC40">
        <v>0</v>
      </c>
      <c r="YD40">
        <v>9</v>
      </c>
      <c r="YE40">
        <v>0</v>
      </c>
      <c r="YF40">
        <v>0</v>
      </c>
      <c r="YG40">
        <v>0</v>
      </c>
      <c r="YH40">
        <v>0</v>
      </c>
      <c r="YI40">
        <v>0</v>
      </c>
      <c r="YJ40">
        <v>0</v>
      </c>
      <c r="YK40">
        <v>0</v>
      </c>
      <c r="YL40">
        <v>9</v>
      </c>
      <c r="YM40">
        <v>9</v>
      </c>
      <c r="YN40">
        <v>9</v>
      </c>
      <c r="YO40">
        <v>9</v>
      </c>
      <c r="YP40">
        <v>9</v>
      </c>
      <c r="YQ40">
        <v>9</v>
      </c>
      <c r="YR40">
        <v>9</v>
      </c>
      <c r="YS40">
        <v>9</v>
      </c>
      <c r="YT40">
        <v>9</v>
      </c>
      <c r="YU40">
        <v>9</v>
      </c>
      <c r="YV40">
        <v>9</v>
      </c>
      <c r="YW40">
        <v>9</v>
      </c>
      <c r="YX40">
        <v>9</v>
      </c>
      <c r="YY40">
        <v>9</v>
      </c>
      <c r="YZ40">
        <v>9</v>
      </c>
      <c r="ZA40">
        <v>9</v>
      </c>
      <c r="ZB40">
        <v>0</v>
      </c>
      <c r="ZC40">
        <v>0</v>
      </c>
      <c r="ZD40">
        <v>0</v>
      </c>
      <c r="ZE40">
        <v>0</v>
      </c>
      <c r="ZF40">
        <v>0</v>
      </c>
      <c r="ZG40">
        <v>0</v>
      </c>
      <c r="ZH40">
        <v>0</v>
      </c>
      <c r="ZI40">
        <v>0</v>
      </c>
      <c r="ZJ40">
        <v>0</v>
      </c>
      <c r="ZK40">
        <v>0</v>
      </c>
      <c r="ZL40">
        <v>0</v>
      </c>
      <c r="ZM40">
        <v>0</v>
      </c>
      <c r="ZN40">
        <v>9</v>
      </c>
      <c r="ZO40">
        <v>0</v>
      </c>
      <c r="ZP40">
        <v>0</v>
      </c>
      <c r="ZQ40">
        <v>0</v>
      </c>
      <c r="ZR40">
        <v>9</v>
      </c>
      <c r="ZS40">
        <v>9</v>
      </c>
      <c r="ZT40">
        <v>9</v>
      </c>
      <c r="ZU40">
        <v>9</v>
      </c>
      <c r="ZV40">
        <v>9</v>
      </c>
      <c r="ZW40">
        <v>9</v>
      </c>
      <c r="ZX40">
        <v>9</v>
      </c>
      <c r="ZY40">
        <v>9</v>
      </c>
      <c r="ZZ40">
        <v>0</v>
      </c>
      <c r="AAA40">
        <v>9</v>
      </c>
      <c r="AAB40">
        <v>9</v>
      </c>
      <c r="AAC40">
        <v>0</v>
      </c>
      <c r="AAD40">
        <v>0</v>
      </c>
      <c r="AAE40">
        <v>9</v>
      </c>
      <c r="AAF40">
        <v>9</v>
      </c>
      <c r="AAG40">
        <v>9</v>
      </c>
      <c r="AAH40">
        <v>9</v>
      </c>
      <c r="AAI40">
        <v>9</v>
      </c>
      <c r="AAJ40">
        <v>9</v>
      </c>
      <c r="AAK40">
        <v>9</v>
      </c>
      <c r="AAL40">
        <v>9</v>
      </c>
      <c r="AAM40">
        <v>0</v>
      </c>
      <c r="AAN40">
        <v>0</v>
      </c>
      <c r="AAO40">
        <v>9</v>
      </c>
      <c r="AAP40">
        <v>9</v>
      </c>
      <c r="AAQ40">
        <v>9</v>
      </c>
      <c r="AAR40">
        <v>9</v>
      </c>
      <c r="AAS40">
        <v>9</v>
      </c>
      <c r="AAT40">
        <v>9</v>
      </c>
      <c r="AAU40">
        <v>9</v>
      </c>
      <c r="AAV40">
        <v>9</v>
      </c>
      <c r="AAW40">
        <v>0</v>
      </c>
      <c r="AAX40">
        <v>9</v>
      </c>
      <c r="AAY40">
        <v>9</v>
      </c>
      <c r="AAZ40">
        <v>9</v>
      </c>
      <c r="ABA40">
        <v>9</v>
      </c>
      <c r="ABB40">
        <v>9</v>
      </c>
      <c r="ABC40">
        <v>9</v>
      </c>
      <c r="ABD40">
        <v>9</v>
      </c>
      <c r="ABE40">
        <v>9</v>
      </c>
      <c r="ABF40">
        <v>9</v>
      </c>
      <c r="ABG40">
        <v>9</v>
      </c>
      <c r="ABH40">
        <v>9</v>
      </c>
      <c r="ABI40">
        <v>9</v>
      </c>
      <c r="ABJ40">
        <v>9</v>
      </c>
      <c r="ABK40">
        <v>9</v>
      </c>
      <c r="ABL40">
        <v>9</v>
      </c>
      <c r="ABM40">
        <v>9</v>
      </c>
      <c r="ABN40">
        <v>9</v>
      </c>
      <c r="ABO40">
        <v>9</v>
      </c>
      <c r="ABP40">
        <v>9</v>
      </c>
      <c r="ABQ40">
        <v>0</v>
      </c>
      <c r="ABR40">
        <v>9</v>
      </c>
      <c r="ABS40">
        <v>9</v>
      </c>
      <c r="ABT40">
        <v>9</v>
      </c>
      <c r="ABU40">
        <v>9</v>
      </c>
      <c r="ABV40">
        <v>9</v>
      </c>
      <c r="ABW40">
        <v>9</v>
      </c>
      <c r="ABX40">
        <v>9</v>
      </c>
      <c r="ABY40">
        <v>0</v>
      </c>
      <c r="ABZ40">
        <v>9</v>
      </c>
      <c r="ACA40">
        <v>9</v>
      </c>
      <c r="ACB40">
        <v>9</v>
      </c>
      <c r="ACC40">
        <v>9</v>
      </c>
      <c r="ACD40">
        <v>9</v>
      </c>
      <c r="ACE40">
        <v>9</v>
      </c>
      <c r="ACF40">
        <v>9</v>
      </c>
      <c r="ACG40">
        <v>9</v>
      </c>
      <c r="ACH40">
        <v>9</v>
      </c>
      <c r="ACI40">
        <v>0</v>
      </c>
      <c r="ACJ40">
        <v>0</v>
      </c>
      <c r="ACK40">
        <v>9</v>
      </c>
      <c r="ACL40">
        <v>9</v>
      </c>
      <c r="ACM40">
        <v>9</v>
      </c>
      <c r="ACN40">
        <v>0</v>
      </c>
      <c r="ACO40">
        <v>0</v>
      </c>
      <c r="ACP40">
        <v>0</v>
      </c>
      <c r="ACQ40">
        <v>0</v>
      </c>
      <c r="ACR40">
        <v>0</v>
      </c>
      <c r="ACS40">
        <v>0</v>
      </c>
      <c r="ACT40">
        <v>0</v>
      </c>
      <c r="ACU40">
        <v>0</v>
      </c>
      <c r="ACV40">
        <v>0</v>
      </c>
      <c r="ACW40">
        <v>0</v>
      </c>
      <c r="ACX40">
        <v>0</v>
      </c>
      <c r="ACY40">
        <v>0</v>
      </c>
      <c r="ACZ40">
        <v>9</v>
      </c>
      <c r="ADA40">
        <v>9</v>
      </c>
      <c r="ADB40">
        <v>9</v>
      </c>
      <c r="ADC40">
        <v>0</v>
      </c>
      <c r="ADD40">
        <v>9</v>
      </c>
      <c r="ADE40">
        <v>9</v>
      </c>
      <c r="ADF40">
        <v>9</v>
      </c>
      <c r="ADG40">
        <v>9</v>
      </c>
      <c r="ADH40">
        <v>9</v>
      </c>
      <c r="ADI40">
        <v>9</v>
      </c>
      <c r="ADJ40">
        <v>0</v>
      </c>
      <c r="ADK40">
        <v>0</v>
      </c>
      <c r="ADL40">
        <v>0</v>
      </c>
      <c r="ADM40">
        <v>0</v>
      </c>
      <c r="ADN40">
        <v>9</v>
      </c>
      <c r="ADO40">
        <v>0</v>
      </c>
      <c r="ADP40">
        <v>0</v>
      </c>
      <c r="ADQ40">
        <v>0</v>
      </c>
      <c r="ADR40">
        <v>0</v>
      </c>
      <c r="ADS40">
        <v>0</v>
      </c>
      <c r="ADT40">
        <v>0</v>
      </c>
      <c r="ADU40">
        <v>0</v>
      </c>
      <c r="ADV40">
        <v>0</v>
      </c>
      <c r="ADW40">
        <v>0</v>
      </c>
      <c r="ADX40">
        <v>9</v>
      </c>
      <c r="ADY40">
        <v>0</v>
      </c>
      <c r="ADZ40">
        <v>0</v>
      </c>
      <c r="AEA40">
        <v>9</v>
      </c>
      <c r="AEB40">
        <v>0</v>
      </c>
      <c r="AEC40">
        <v>0</v>
      </c>
      <c r="AED40">
        <v>0</v>
      </c>
      <c r="AEE40">
        <v>9</v>
      </c>
      <c r="AEF40">
        <v>0</v>
      </c>
      <c r="AEG40">
        <v>0</v>
      </c>
      <c r="AEH40">
        <v>0</v>
      </c>
      <c r="AEI40">
        <v>0</v>
      </c>
      <c r="AEJ40">
        <v>0</v>
      </c>
      <c r="AEK40">
        <v>9</v>
      </c>
      <c r="AEL40">
        <v>0</v>
      </c>
      <c r="AEM40">
        <v>0</v>
      </c>
      <c r="AEN40">
        <v>0</v>
      </c>
      <c r="AEO40">
        <v>0</v>
      </c>
      <c r="AEP40">
        <v>0</v>
      </c>
      <c r="AEQ40">
        <v>0</v>
      </c>
      <c r="AER40">
        <v>0</v>
      </c>
      <c r="AES40">
        <v>0</v>
      </c>
      <c r="AET40">
        <v>0</v>
      </c>
      <c r="AEU40">
        <v>0</v>
      </c>
      <c r="AEV40">
        <v>0</v>
      </c>
      <c r="AEW40">
        <v>9</v>
      </c>
      <c r="AEX40">
        <v>9</v>
      </c>
      <c r="AEY40">
        <v>9</v>
      </c>
      <c r="AEZ40">
        <v>9</v>
      </c>
      <c r="AFA40">
        <v>9</v>
      </c>
      <c r="AFB40">
        <v>9</v>
      </c>
      <c r="AFC40">
        <v>9</v>
      </c>
      <c r="AFD40">
        <v>0</v>
      </c>
      <c r="AFE40">
        <v>0</v>
      </c>
      <c r="AFF40">
        <v>0</v>
      </c>
      <c r="AFG40">
        <v>0</v>
      </c>
      <c r="AFH40">
        <v>0</v>
      </c>
      <c r="AFI40">
        <v>0</v>
      </c>
      <c r="AFJ40">
        <v>0</v>
      </c>
      <c r="AFK40">
        <v>0</v>
      </c>
      <c r="AFL40">
        <v>0</v>
      </c>
      <c r="AFM40">
        <v>0</v>
      </c>
      <c r="AFN40">
        <v>0</v>
      </c>
      <c r="AFO40">
        <v>0</v>
      </c>
      <c r="AFP40">
        <v>0</v>
      </c>
      <c r="AFQ40">
        <v>0</v>
      </c>
      <c r="AFR40">
        <v>0</v>
      </c>
      <c r="AFS40">
        <v>653.84310688000005</v>
      </c>
      <c r="AFT40">
        <v>653.84310688000005</v>
      </c>
      <c r="AFU40">
        <v>653.84310688000005</v>
      </c>
      <c r="AFV40">
        <v>652.98478164999995</v>
      </c>
      <c r="AFW40">
        <v>655.73021497000002</v>
      </c>
      <c r="AFX40">
        <v>657.30310668000004</v>
      </c>
      <c r="AFY40">
        <v>652.25793177000003</v>
      </c>
      <c r="AFZ40">
        <v>656.15659011000002</v>
      </c>
      <c r="AGA40">
        <v>656.15659011000002</v>
      </c>
      <c r="AGB40">
        <v>650.48399015999996</v>
      </c>
      <c r="AGC40">
        <v>660.95391217999997</v>
      </c>
      <c r="AGD40">
        <v>659.02679637999995</v>
      </c>
      <c r="AGE40">
        <v>651.44878071999995</v>
      </c>
      <c r="AGF40">
        <v>656.56681355000001</v>
      </c>
      <c r="AGG40">
        <v>652.60222847</v>
      </c>
      <c r="AGH40">
        <v>652.53003712999998</v>
      </c>
      <c r="AGI40">
        <v>656.70647382000004</v>
      </c>
      <c r="AGJ40">
        <v>657.88106082000002</v>
      </c>
      <c r="AGK40">
        <v>651.99413302999994</v>
      </c>
      <c r="AGL40">
        <v>653.72713548000002</v>
      </c>
      <c r="AGM40">
        <v>654.08752066</v>
      </c>
      <c r="AGN40">
        <v>653.84310688000005</v>
      </c>
      <c r="AGO40">
        <v>653.84310688000005</v>
      </c>
      <c r="AGP40">
        <v>649.38353613000004</v>
      </c>
      <c r="AGQ40">
        <v>649.38353613000004</v>
      </c>
      <c r="AGR40">
        <v>649.52743611999995</v>
      </c>
      <c r="AGS40">
        <v>655.82428743000003</v>
      </c>
      <c r="AGT40">
        <v>655.40446462</v>
      </c>
      <c r="AGU40">
        <v>650.55989090000003</v>
      </c>
      <c r="AGV40">
        <v>657.25859814</v>
      </c>
      <c r="AGW40">
        <v>646.62714941000002</v>
      </c>
      <c r="AGX40">
        <v>657.88635276000002</v>
      </c>
      <c r="AGY40">
        <v>645.66298826000002</v>
      </c>
      <c r="AGZ40">
        <v>653.84310688000005</v>
      </c>
      <c r="AHA40">
        <v>653.84310688000005</v>
      </c>
      <c r="AHB40">
        <v>653.84310688000005</v>
      </c>
      <c r="AHC40">
        <v>653.84310688000005</v>
      </c>
      <c r="AHD40">
        <v>653.84310688000005</v>
      </c>
      <c r="AHE40">
        <v>653.84310688000005</v>
      </c>
      <c r="AHF40">
        <v>653.84310688000005</v>
      </c>
      <c r="AHG40">
        <v>653.84310688000005</v>
      </c>
      <c r="AHH40">
        <v>653.84310688000005</v>
      </c>
      <c r="AHI40">
        <v>653.84310688000005</v>
      </c>
      <c r="AHJ40">
        <v>653.84310688000005</v>
      </c>
      <c r="AHK40">
        <v>653.84310688000005</v>
      </c>
      <c r="AHL40">
        <v>653.84310688000005</v>
      </c>
      <c r="AHM40">
        <v>653.84310688000005</v>
      </c>
      <c r="AHN40">
        <v>653.84310688000005</v>
      </c>
      <c r="AHO40">
        <v>653.84310688000005</v>
      </c>
      <c r="AHP40">
        <v>653.84310688000005</v>
      </c>
      <c r="AHQ40">
        <v>653.84310688000005</v>
      </c>
      <c r="AHR40">
        <v>653.84310688000005</v>
      </c>
      <c r="AHS40">
        <v>653.84310688000005</v>
      </c>
      <c r="AHT40">
        <v>653.84310688000005</v>
      </c>
      <c r="AHU40">
        <v>653.84310688000005</v>
      </c>
      <c r="AHV40">
        <v>653.84310688000005</v>
      </c>
      <c r="AHW40">
        <v>653.13821137000002</v>
      </c>
      <c r="AHX40">
        <v>654.17736439999999</v>
      </c>
      <c r="AHY40">
        <v>653.84310688000005</v>
      </c>
      <c r="AHZ40">
        <v>653.84310688000005</v>
      </c>
      <c r="AIA40">
        <v>647.14891161000003</v>
      </c>
      <c r="AIB40">
        <v>647.14891161000003</v>
      </c>
      <c r="AIC40">
        <v>649.01572535000003</v>
      </c>
      <c r="AID40">
        <v>656.11648991000004</v>
      </c>
      <c r="AIE40">
        <v>657.14171536000003</v>
      </c>
      <c r="AIF40">
        <v>657.14171536000003</v>
      </c>
      <c r="AIG40">
        <v>0</v>
      </c>
      <c r="AIH40">
        <v>987.58759118</v>
      </c>
      <c r="AII40">
        <v>653.84310688000005</v>
      </c>
      <c r="AIJ40">
        <v>653.84310688000005</v>
      </c>
      <c r="AIK40">
        <v>653.84310688000005</v>
      </c>
      <c r="AIL40">
        <v>653.84310688000005</v>
      </c>
      <c r="AIM40">
        <v>653.84310688000005</v>
      </c>
      <c r="AIN40">
        <v>653.84310688000005</v>
      </c>
      <c r="AIO40">
        <v>653.84310688000005</v>
      </c>
      <c r="AIP40">
        <v>653.84310688000005</v>
      </c>
      <c r="AIQ40">
        <v>653.84310688000005</v>
      </c>
      <c r="AIR40">
        <v>653.84310688000005</v>
      </c>
      <c r="AIS40">
        <v>653.84310688000005</v>
      </c>
      <c r="AIT40">
        <v>653.84310688000005</v>
      </c>
      <c r="AIU40">
        <v>653.84310688000005</v>
      </c>
      <c r="AIV40">
        <v>653.84310688000005</v>
      </c>
      <c r="AIW40">
        <v>653.84310688000005</v>
      </c>
      <c r="AIX40">
        <v>653.84310688000005</v>
      </c>
      <c r="AIY40">
        <v>653.84310688000005</v>
      </c>
      <c r="AIZ40">
        <v>653.84310688000005</v>
      </c>
      <c r="AJA40">
        <v>660.20812511999998</v>
      </c>
      <c r="AJB40">
        <v>653.84310688000005</v>
      </c>
      <c r="AJC40">
        <v>653.84310688000005</v>
      </c>
      <c r="AJD40">
        <v>653.84310688000005</v>
      </c>
      <c r="AJE40">
        <v>653.84310688000005</v>
      </c>
      <c r="AJF40">
        <v>653.84310688000005</v>
      </c>
      <c r="AJG40">
        <v>653.84310688000005</v>
      </c>
      <c r="AJH40">
        <v>653.84310688000005</v>
      </c>
      <c r="AJI40">
        <v>653.84310688000005</v>
      </c>
      <c r="AJJ40">
        <v>653.84310688000005</v>
      </c>
      <c r="AJK40">
        <v>653.84310688000005</v>
      </c>
      <c r="AJL40">
        <v>653.84310688000005</v>
      </c>
      <c r="AJM40">
        <v>653.84310688000005</v>
      </c>
      <c r="AJN40">
        <v>653.84310688000005</v>
      </c>
      <c r="AJO40">
        <v>653.84310688000005</v>
      </c>
      <c r="AJP40">
        <v>653.84310688000005</v>
      </c>
      <c r="AJQ40">
        <v>653.84310688000005</v>
      </c>
      <c r="AJR40">
        <v>653.84310688000005</v>
      </c>
      <c r="AJS40">
        <v>653.84310688000005</v>
      </c>
      <c r="AJT40">
        <v>653.84310688000005</v>
      </c>
      <c r="AJU40">
        <v>653.84310688000005</v>
      </c>
      <c r="AJV40">
        <v>653.84310688000005</v>
      </c>
      <c r="AJW40">
        <v>653.84310688000005</v>
      </c>
      <c r="AJX40">
        <v>653.84310688000005</v>
      </c>
      <c r="AJY40">
        <v>653.84310688000005</v>
      </c>
      <c r="AJZ40">
        <v>653.84310688000005</v>
      </c>
      <c r="AKA40">
        <v>653.84310688000005</v>
      </c>
      <c r="AKB40">
        <v>653.84310688000005</v>
      </c>
      <c r="AKC40">
        <v>653.84310688000005</v>
      </c>
      <c r="AKD40">
        <v>653.84310688000005</v>
      </c>
      <c r="AKE40">
        <v>653.84310688000005</v>
      </c>
      <c r="AKF40">
        <v>653.84310688000005</v>
      </c>
      <c r="AKG40">
        <v>653.84310688000005</v>
      </c>
      <c r="AKH40">
        <v>653.84310688000005</v>
      </c>
      <c r="AKI40">
        <v>653.84310688000005</v>
      </c>
      <c r="AKJ40">
        <v>653.84310688000005</v>
      </c>
      <c r="AKK40">
        <v>653.84310688000005</v>
      </c>
      <c r="AKL40">
        <v>653.84310688000005</v>
      </c>
      <c r="AKM40">
        <v>653.84310688000005</v>
      </c>
      <c r="AKN40">
        <v>653.84310688000005</v>
      </c>
      <c r="AKO40">
        <v>653.84310688000005</v>
      </c>
      <c r="AKP40">
        <v>653.84310688000005</v>
      </c>
      <c r="AKQ40">
        <v>653.84310688000005</v>
      </c>
      <c r="AKR40">
        <v>653.84310688000005</v>
      </c>
      <c r="AKS40">
        <v>653.84310688000005</v>
      </c>
      <c r="AKT40">
        <v>653.84310688000005</v>
      </c>
      <c r="AKU40">
        <v>653.84310688000005</v>
      </c>
      <c r="AKV40">
        <v>653.84310688000005</v>
      </c>
      <c r="AKW40">
        <v>653.84310688000005</v>
      </c>
      <c r="AKX40">
        <v>653.84310688000005</v>
      </c>
      <c r="AKY40">
        <v>653.84310688000005</v>
      </c>
      <c r="AKZ40">
        <v>653.84310688000005</v>
      </c>
      <c r="ALA40">
        <v>653.84310688000005</v>
      </c>
      <c r="ALB40">
        <v>653.84310688000005</v>
      </c>
      <c r="ALC40">
        <v>653.84310688000005</v>
      </c>
      <c r="ALD40">
        <v>653.84310688000005</v>
      </c>
      <c r="ALE40">
        <v>653.84310688000005</v>
      </c>
      <c r="ALF40">
        <v>653.84310688000005</v>
      </c>
      <c r="ALG40">
        <v>653.84310688000005</v>
      </c>
      <c r="ALH40">
        <v>653.84310688000005</v>
      </c>
      <c r="ALI40">
        <v>653.84310688000005</v>
      </c>
      <c r="ALJ40">
        <v>653.84310688000005</v>
      </c>
      <c r="ALK40">
        <v>653.84310688000005</v>
      </c>
      <c r="ALL40">
        <v>653.84310688000005</v>
      </c>
      <c r="ALM40">
        <v>653.84310688000005</v>
      </c>
      <c r="ALN40">
        <v>653.84310688000005</v>
      </c>
      <c r="ALO40">
        <v>653.84310688000005</v>
      </c>
      <c r="ALP40">
        <v>653.84310688000005</v>
      </c>
      <c r="ALQ40">
        <v>653.84310688000005</v>
      </c>
      <c r="ALR40">
        <v>653.84310688000005</v>
      </c>
      <c r="ALS40">
        <v>653.84310688000005</v>
      </c>
      <c r="ALT40">
        <v>653.84310688000005</v>
      </c>
      <c r="ALU40">
        <v>653.84310688000005</v>
      </c>
      <c r="ALV40">
        <v>653.84310688000005</v>
      </c>
      <c r="ALW40">
        <v>653.84310688000005</v>
      </c>
      <c r="ALX40">
        <v>653.84310688000005</v>
      </c>
      <c r="ALY40">
        <v>653.84310688000005</v>
      </c>
      <c r="ALZ40">
        <v>653.84310688000005</v>
      </c>
      <c r="AMA40">
        <v>653.84310688000005</v>
      </c>
      <c r="AMB40">
        <v>653.84310688000005</v>
      </c>
      <c r="AMC40">
        <v>653.84310688000005</v>
      </c>
      <c r="AMD40">
        <v>653.84310688000005</v>
      </c>
      <c r="AME40">
        <v>653.84310688000005</v>
      </c>
      <c r="AMF40">
        <v>653.84310688000005</v>
      </c>
      <c r="AMG40">
        <v>653.84310688000005</v>
      </c>
      <c r="AMH40">
        <v>653.84310688000005</v>
      </c>
      <c r="AMI40">
        <v>653.84310688000005</v>
      </c>
      <c r="AMJ40">
        <v>653.84310688000005</v>
      </c>
      <c r="AMK40">
        <v>653.84310688000005</v>
      </c>
      <c r="AML40">
        <v>653.84310688000005</v>
      </c>
      <c r="AMM40">
        <v>653.84310688000005</v>
      </c>
      <c r="AMN40">
        <v>653.84310688000005</v>
      </c>
      <c r="AMO40">
        <v>653.84310688000005</v>
      </c>
      <c r="AMP40">
        <v>653.84310688000005</v>
      </c>
      <c r="AMQ40">
        <v>653.84310688000005</v>
      </c>
      <c r="AMR40">
        <v>653.84310688000005</v>
      </c>
      <c r="AMS40">
        <v>653.84310688000005</v>
      </c>
      <c r="AMT40">
        <v>653.84310688000005</v>
      </c>
      <c r="AMU40">
        <v>653.84310688000005</v>
      </c>
      <c r="AMV40">
        <v>653.84310688000005</v>
      </c>
      <c r="AMW40">
        <v>653.84310688000005</v>
      </c>
      <c r="AMX40">
        <v>653.84310688000005</v>
      </c>
      <c r="AMY40">
        <v>653.84310688000005</v>
      </c>
      <c r="AMZ40">
        <v>653.84310688000005</v>
      </c>
      <c r="ANA40">
        <v>653.84310688000005</v>
      </c>
      <c r="ANB40">
        <v>653.84310688000005</v>
      </c>
      <c r="ANC40">
        <v>653.84310688000005</v>
      </c>
      <c r="AND40">
        <v>653.84310688000005</v>
      </c>
      <c r="ANE40">
        <v>653.84310688000005</v>
      </c>
      <c r="ANF40">
        <v>653.84310688000005</v>
      </c>
      <c r="ANG40">
        <v>653.84310688000005</v>
      </c>
      <c r="ANH40">
        <v>653.84310688000005</v>
      </c>
      <c r="ANI40">
        <v>2539</v>
      </c>
      <c r="ANJ40">
        <v>2607</v>
      </c>
      <c r="ANK40">
        <v>1</v>
      </c>
      <c r="ANL40">
        <v>6584356</v>
      </c>
      <c r="ANM40">
        <v>85398</v>
      </c>
      <c r="ANN40">
        <v>1233894</v>
      </c>
      <c r="ANO40">
        <v>4210046</v>
      </c>
      <c r="ANP40">
        <v>72229</v>
      </c>
      <c r="ANQ40">
        <v>23164</v>
      </c>
      <c r="ANR40">
        <v>2374310</v>
      </c>
      <c r="ANS40">
        <v>13169</v>
      </c>
      <c r="ANW40">
        <v>2</v>
      </c>
      <c r="AOH40">
        <v>0</v>
      </c>
      <c r="AOI40">
        <v>0</v>
      </c>
      <c r="AOJ40">
        <v>0</v>
      </c>
      <c r="AOK40">
        <v>0</v>
      </c>
      <c r="AOL40">
        <v>0</v>
      </c>
      <c r="AOM40">
        <v>0</v>
      </c>
      <c r="AON40">
        <v>9</v>
      </c>
      <c r="AOO40">
        <v>9</v>
      </c>
      <c r="AOP40">
        <v>9</v>
      </c>
      <c r="AOQ40">
        <v>9</v>
      </c>
      <c r="AOR40">
        <v>2531366</v>
      </c>
      <c r="AOS40">
        <v>1263733</v>
      </c>
      <c r="AOT40">
        <v>257920</v>
      </c>
      <c r="AOU40">
        <v>2469</v>
      </c>
      <c r="AOV40">
        <v>516864</v>
      </c>
      <c r="AOW40">
        <v>0</v>
      </c>
      <c r="AOX40">
        <v>152032</v>
      </c>
      <c r="AOY40">
        <v>151516</v>
      </c>
      <c r="AOZ40">
        <v>300916</v>
      </c>
      <c r="APA40">
        <v>1407540</v>
      </c>
      <c r="APB40">
        <v>157056</v>
      </c>
      <c r="APC40">
        <v>1263733</v>
      </c>
      <c r="APD40">
        <v>257920</v>
      </c>
      <c r="APE40">
        <v>2469</v>
      </c>
      <c r="APF40">
        <v>516864</v>
      </c>
      <c r="APG40">
        <v>0</v>
      </c>
      <c r="APH40">
        <v>152032</v>
      </c>
      <c r="API40">
        <v>151516</v>
      </c>
      <c r="APJ40">
        <v>300916</v>
      </c>
      <c r="APK40">
        <v>1407540</v>
      </c>
      <c r="APL40">
        <v>2374310</v>
      </c>
      <c r="APM40">
        <v>0</v>
      </c>
      <c r="APN40">
        <v>0</v>
      </c>
      <c r="APO40">
        <v>0</v>
      </c>
      <c r="APP40">
        <v>0</v>
      </c>
      <c r="AQA40">
        <v>3</v>
      </c>
    </row>
    <row r="41" spans="1:1119" x14ac:dyDescent="0.25">
      <c r="A41">
        <v>6638</v>
      </c>
      <c r="B41">
        <v>4</v>
      </c>
      <c r="C41">
        <v>9</v>
      </c>
      <c r="D41">
        <v>4</v>
      </c>
      <c r="E41">
        <v>1</v>
      </c>
      <c r="F41">
        <v>118000</v>
      </c>
      <c r="G41">
        <v>7</v>
      </c>
      <c r="H41">
        <v>1</v>
      </c>
      <c r="I41">
        <v>7</v>
      </c>
      <c r="J41">
        <v>2</v>
      </c>
      <c r="K41">
        <v>1</v>
      </c>
      <c r="L41">
        <v>2</v>
      </c>
      <c r="M41">
        <v>3</v>
      </c>
      <c r="N41">
        <v>1</v>
      </c>
      <c r="P41">
        <v>3</v>
      </c>
      <c r="Q41">
        <v>2</v>
      </c>
      <c r="R41">
        <v>9</v>
      </c>
      <c r="S41">
        <v>2</v>
      </c>
      <c r="T41">
        <v>1</v>
      </c>
      <c r="U41">
        <v>2</v>
      </c>
      <c r="V41">
        <v>2</v>
      </c>
      <c r="X41">
        <v>1980</v>
      </c>
      <c r="Y41">
        <v>6</v>
      </c>
      <c r="AA41">
        <v>1</v>
      </c>
      <c r="AB41">
        <v>2</v>
      </c>
      <c r="AC41">
        <v>2</v>
      </c>
      <c r="AD41">
        <v>2</v>
      </c>
      <c r="AE41">
        <v>2</v>
      </c>
      <c r="AF41">
        <v>2</v>
      </c>
      <c r="AG41">
        <v>2</v>
      </c>
      <c r="AH41">
        <v>2</v>
      </c>
      <c r="AI41">
        <v>1</v>
      </c>
      <c r="AJ41">
        <v>2</v>
      </c>
      <c r="AK41">
        <v>2</v>
      </c>
      <c r="AL41">
        <v>1</v>
      </c>
      <c r="AM41">
        <v>2</v>
      </c>
      <c r="AN41">
        <v>2</v>
      </c>
      <c r="AO41">
        <v>2</v>
      </c>
      <c r="AP41">
        <v>2</v>
      </c>
      <c r="AQ41">
        <v>1</v>
      </c>
      <c r="AX41">
        <v>8</v>
      </c>
      <c r="BL41">
        <v>1</v>
      </c>
      <c r="BM41">
        <v>2</v>
      </c>
      <c r="BN41">
        <v>8</v>
      </c>
      <c r="BP41">
        <v>2</v>
      </c>
      <c r="BV41">
        <v>2</v>
      </c>
      <c r="BX41">
        <v>5</v>
      </c>
      <c r="BY41">
        <v>1</v>
      </c>
      <c r="BZ41">
        <v>2</v>
      </c>
      <c r="CA41">
        <v>1</v>
      </c>
      <c r="CB41">
        <v>1</v>
      </c>
      <c r="CC41">
        <v>1</v>
      </c>
      <c r="CG41">
        <v>12</v>
      </c>
      <c r="CJ41">
        <v>1</v>
      </c>
      <c r="CK41">
        <v>1</v>
      </c>
      <c r="CL41">
        <v>1</v>
      </c>
      <c r="CM41">
        <v>168</v>
      </c>
      <c r="CN41">
        <v>7</v>
      </c>
      <c r="CO41">
        <v>178</v>
      </c>
      <c r="CP41">
        <v>7</v>
      </c>
      <c r="CQ41">
        <v>1</v>
      </c>
      <c r="CR41">
        <v>2</v>
      </c>
      <c r="CS41">
        <v>1</v>
      </c>
      <c r="CT41">
        <v>1</v>
      </c>
      <c r="CU41">
        <v>2</v>
      </c>
      <c r="CV41">
        <v>2</v>
      </c>
      <c r="CW41">
        <v>1</v>
      </c>
      <c r="CX41">
        <v>1</v>
      </c>
      <c r="CZ41">
        <v>1</v>
      </c>
      <c r="DA41">
        <v>1</v>
      </c>
      <c r="DB41">
        <v>1</v>
      </c>
      <c r="DC41">
        <v>2</v>
      </c>
      <c r="DD41">
        <v>2</v>
      </c>
      <c r="DE41">
        <v>2</v>
      </c>
      <c r="DF41">
        <v>2</v>
      </c>
      <c r="DG41">
        <v>2</v>
      </c>
      <c r="DH41">
        <v>2</v>
      </c>
      <c r="DI41">
        <v>2</v>
      </c>
      <c r="DJ41">
        <v>2</v>
      </c>
      <c r="DK41">
        <v>2</v>
      </c>
      <c r="DL41">
        <v>2</v>
      </c>
      <c r="DM41">
        <v>1</v>
      </c>
      <c r="DN41">
        <v>2</v>
      </c>
      <c r="DV41">
        <v>2</v>
      </c>
      <c r="DW41">
        <v>2</v>
      </c>
      <c r="DX41">
        <v>2</v>
      </c>
      <c r="EF41">
        <v>100</v>
      </c>
      <c r="EH41">
        <v>2</v>
      </c>
      <c r="EI41">
        <v>2</v>
      </c>
      <c r="EJ41">
        <v>1</v>
      </c>
      <c r="EK41">
        <v>2</v>
      </c>
      <c r="EL41">
        <v>2</v>
      </c>
      <c r="EM41">
        <v>2</v>
      </c>
      <c r="EN41">
        <v>2</v>
      </c>
      <c r="EQ41">
        <v>100</v>
      </c>
      <c r="EV41">
        <v>3</v>
      </c>
      <c r="EW41">
        <v>2</v>
      </c>
      <c r="FD41">
        <v>2</v>
      </c>
      <c r="FE41">
        <v>1</v>
      </c>
      <c r="FF41">
        <v>2</v>
      </c>
      <c r="FG41">
        <v>2</v>
      </c>
      <c r="FH41">
        <v>1</v>
      </c>
      <c r="FI41">
        <v>2</v>
      </c>
      <c r="FJ41">
        <v>1</v>
      </c>
      <c r="GL41">
        <v>1</v>
      </c>
      <c r="GM41">
        <v>2</v>
      </c>
      <c r="GN41">
        <v>2</v>
      </c>
      <c r="GO41">
        <v>2</v>
      </c>
      <c r="GP41">
        <v>2</v>
      </c>
      <c r="GQ41">
        <v>2</v>
      </c>
      <c r="GR41">
        <v>1</v>
      </c>
      <c r="GS41">
        <v>2</v>
      </c>
      <c r="GT41">
        <v>2</v>
      </c>
      <c r="GZ41">
        <v>100</v>
      </c>
      <c r="HA41">
        <v>2</v>
      </c>
      <c r="HB41">
        <v>2</v>
      </c>
      <c r="HC41">
        <v>1</v>
      </c>
      <c r="HD41">
        <v>2</v>
      </c>
      <c r="HE41">
        <v>2</v>
      </c>
      <c r="HF41">
        <v>2</v>
      </c>
      <c r="HG41">
        <v>2</v>
      </c>
      <c r="HH41">
        <v>2</v>
      </c>
      <c r="HK41">
        <v>100</v>
      </c>
      <c r="HQ41">
        <v>3</v>
      </c>
      <c r="HR41">
        <v>1</v>
      </c>
      <c r="HT41">
        <v>2</v>
      </c>
      <c r="HU41">
        <v>1</v>
      </c>
      <c r="HV41">
        <v>2</v>
      </c>
      <c r="HX41">
        <v>1</v>
      </c>
      <c r="HY41">
        <v>1</v>
      </c>
      <c r="HZ41">
        <v>2</v>
      </c>
      <c r="IA41">
        <v>2</v>
      </c>
      <c r="IB41">
        <v>2</v>
      </c>
      <c r="IC41">
        <v>2</v>
      </c>
      <c r="ID41">
        <v>2</v>
      </c>
      <c r="IU41">
        <v>1</v>
      </c>
      <c r="IV41">
        <v>2</v>
      </c>
      <c r="IW41">
        <v>2</v>
      </c>
      <c r="IX41">
        <v>2</v>
      </c>
      <c r="IY41">
        <v>2</v>
      </c>
      <c r="IZ41">
        <v>2</v>
      </c>
      <c r="JA41">
        <v>1</v>
      </c>
      <c r="JB41">
        <v>2</v>
      </c>
      <c r="JD41">
        <v>2</v>
      </c>
      <c r="JF41">
        <v>2</v>
      </c>
      <c r="JH41">
        <v>1</v>
      </c>
      <c r="JI41">
        <v>2</v>
      </c>
      <c r="JJ41">
        <v>1</v>
      </c>
      <c r="JK41">
        <v>2</v>
      </c>
      <c r="JS41">
        <v>1</v>
      </c>
      <c r="JV41">
        <v>2</v>
      </c>
      <c r="JW41">
        <v>2</v>
      </c>
      <c r="JX41">
        <v>2</v>
      </c>
      <c r="KF41">
        <v>2</v>
      </c>
      <c r="KG41">
        <v>2</v>
      </c>
      <c r="KH41">
        <v>2</v>
      </c>
      <c r="KP41">
        <v>2</v>
      </c>
      <c r="KQ41">
        <v>1</v>
      </c>
      <c r="KW41">
        <v>2</v>
      </c>
      <c r="KX41">
        <v>2</v>
      </c>
      <c r="KY41">
        <v>2</v>
      </c>
      <c r="KZ41">
        <v>2</v>
      </c>
      <c r="LA41">
        <v>2</v>
      </c>
      <c r="LB41">
        <v>1</v>
      </c>
      <c r="LE41">
        <v>2</v>
      </c>
      <c r="LF41">
        <v>2</v>
      </c>
      <c r="LO41">
        <v>1</v>
      </c>
      <c r="LP41">
        <v>2</v>
      </c>
      <c r="LQ41">
        <v>2</v>
      </c>
      <c r="LR41">
        <v>2</v>
      </c>
      <c r="LT41">
        <v>1</v>
      </c>
      <c r="MA41">
        <v>1</v>
      </c>
      <c r="MB41">
        <v>2</v>
      </c>
      <c r="MJ41">
        <v>2</v>
      </c>
      <c r="MT41">
        <v>1</v>
      </c>
      <c r="MU41">
        <v>1</v>
      </c>
      <c r="MY41">
        <v>1</v>
      </c>
      <c r="MZ41">
        <v>1</v>
      </c>
      <c r="NA41">
        <v>1</v>
      </c>
      <c r="NB41">
        <v>1</v>
      </c>
      <c r="NC41">
        <v>1</v>
      </c>
      <c r="ND41">
        <v>2</v>
      </c>
      <c r="NE41">
        <v>1</v>
      </c>
      <c r="NF41">
        <v>1</v>
      </c>
      <c r="NG41">
        <v>1</v>
      </c>
      <c r="NH41">
        <v>2</v>
      </c>
      <c r="NI41">
        <v>30</v>
      </c>
      <c r="NJ41">
        <v>10</v>
      </c>
      <c r="NK41">
        <v>15</v>
      </c>
      <c r="NM41">
        <v>10</v>
      </c>
      <c r="NN41">
        <v>2</v>
      </c>
      <c r="NO41">
        <v>3</v>
      </c>
      <c r="NU41">
        <v>1</v>
      </c>
      <c r="NV41">
        <v>75</v>
      </c>
      <c r="NW41">
        <v>5</v>
      </c>
      <c r="NX41">
        <v>1</v>
      </c>
      <c r="NY41">
        <v>4</v>
      </c>
      <c r="NZ41">
        <v>2</v>
      </c>
      <c r="OA41">
        <v>20</v>
      </c>
      <c r="OB41">
        <v>4</v>
      </c>
      <c r="OC41">
        <v>20</v>
      </c>
      <c r="OD41">
        <v>2</v>
      </c>
      <c r="OE41">
        <v>2</v>
      </c>
      <c r="OF41">
        <v>0</v>
      </c>
      <c r="OG41">
        <v>0</v>
      </c>
      <c r="OH41">
        <v>2</v>
      </c>
      <c r="OJ41">
        <v>2</v>
      </c>
      <c r="OK41">
        <v>2</v>
      </c>
      <c r="OM41">
        <v>2</v>
      </c>
      <c r="OO41">
        <v>2</v>
      </c>
      <c r="OQ41">
        <v>1</v>
      </c>
      <c r="OR41">
        <v>4</v>
      </c>
      <c r="OS41">
        <v>1</v>
      </c>
      <c r="OT41">
        <v>100</v>
      </c>
      <c r="OU41">
        <v>4</v>
      </c>
      <c r="OV41">
        <v>1</v>
      </c>
      <c r="OW41">
        <v>50</v>
      </c>
      <c r="OX41">
        <v>2</v>
      </c>
      <c r="OY41">
        <v>1</v>
      </c>
      <c r="OZ41">
        <v>1</v>
      </c>
      <c r="PA41">
        <v>1</v>
      </c>
      <c r="PB41">
        <v>2</v>
      </c>
      <c r="PC41">
        <v>2</v>
      </c>
      <c r="PD41">
        <v>2</v>
      </c>
      <c r="PE41">
        <v>2</v>
      </c>
      <c r="PF41">
        <v>2</v>
      </c>
      <c r="PG41">
        <v>90</v>
      </c>
      <c r="PH41">
        <v>10</v>
      </c>
      <c r="PN41">
        <v>2</v>
      </c>
      <c r="PO41">
        <v>2</v>
      </c>
      <c r="PP41">
        <v>2</v>
      </c>
      <c r="PQ41">
        <v>1</v>
      </c>
      <c r="PR41">
        <v>2</v>
      </c>
      <c r="PS41">
        <v>2</v>
      </c>
      <c r="PT41">
        <v>2</v>
      </c>
      <c r="PU41">
        <v>2</v>
      </c>
      <c r="PV41">
        <v>2</v>
      </c>
      <c r="PW41">
        <v>1</v>
      </c>
      <c r="PX41">
        <v>1</v>
      </c>
      <c r="PY41">
        <v>1</v>
      </c>
      <c r="PZ41">
        <v>2</v>
      </c>
      <c r="QA41">
        <v>2</v>
      </c>
      <c r="QB41">
        <v>1</v>
      </c>
      <c r="QC41">
        <v>0</v>
      </c>
      <c r="QD41">
        <v>0</v>
      </c>
      <c r="QE41">
        <v>0</v>
      </c>
      <c r="QF41">
        <v>0</v>
      </c>
      <c r="QG41">
        <v>0</v>
      </c>
      <c r="QH41">
        <v>0</v>
      </c>
      <c r="QI41">
        <v>0</v>
      </c>
      <c r="QJ41">
        <v>0</v>
      </c>
      <c r="QK41">
        <v>0</v>
      </c>
      <c r="QL41">
        <v>0</v>
      </c>
      <c r="QM41">
        <v>9</v>
      </c>
      <c r="QN41">
        <v>0</v>
      </c>
      <c r="QO41">
        <v>0</v>
      </c>
      <c r="QP41">
        <v>0</v>
      </c>
      <c r="QQ41">
        <v>0</v>
      </c>
      <c r="QR41">
        <v>0</v>
      </c>
      <c r="QS41">
        <v>0</v>
      </c>
      <c r="QT41">
        <v>0</v>
      </c>
      <c r="QU41">
        <v>9</v>
      </c>
      <c r="QV41">
        <v>0</v>
      </c>
      <c r="QW41">
        <v>0</v>
      </c>
      <c r="QX41">
        <v>0</v>
      </c>
      <c r="QY41">
        <v>0</v>
      </c>
      <c r="QZ41">
        <v>0</v>
      </c>
      <c r="RA41">
        <v>0</v>
      </c>
      <c r="RB41">
        <v>0</v>
      </c>
      <c r="RC41">
        <v>0</v>
      </c>
      <c r="RD41">
        <v>0</v>
      </c>
      <c r="RE41">
        <v>0</v>
      </c>
      <c r="RF41">
        <v>0</v>
      </c>
      <c r="RG41">
        <v>0</v>
      </c>
      <c r="RH41">
        <v>0</v>
      </c>
      <c r="RI41">
        <v>0</v>
      </c>
      <c r="RJ41">
        <v>0</v>
      </c>
      <c r="RK41">
        <v>0</v>
      </c>
      <c r="RL41">
        <v>0</v>
      </c>
      <c r="RM41">
        <v>0</v>
      </c>
      <c r="RN41">
        <v>9</v>
      </c>
      <c r="RO41">
        <v>9</v>
      </c>
      <c r="RP41">
        <v>9</v>
      </c>
      <c r="RQ41">
        <v>9</v>
      </c>
      <c r="RR41">
        <v>9</v>
      </c>
      <c r="RS41">
        <v>9</v>
      </c>
      <c r="RT41">
        <v>9</v>
      </c>
      <c r="RU41">
        <v>9</v>
      </c>
      <c r="RV41">
        <v>9</v>
      </c>
      <c r="RW41">
        <v>9</v>
      </c>
      <c r="RX41">
        <v>9</v>
      </c>
      <c r="RY41">
        <v>0</v>
      </c>
      <c r="RZ41">
        <v>0</v>
      </c>
      <c r="SA41">
        <v>0</v>
      </c>
      <c r="SB41">
        <v>0</v>
      </c>
      <c r="SC41">
        <v>9</v>
      </c>
      <c r="SD41">
        <v>9</v>
      </c>
      <c r="SE41">
        <v>9</v>
      </c>
      <c r="SF41">
        <v>9</v>
      </c>
      <c r="SG41">
        <v>9</v>
      </c>
      <c r="SH41">
        <v>0</v>
      </c>
      <c r="SI41">
        <v>9</v>
      </c>
      <c r="SJ41">
        <v>0</v>
      </c>
      <c r="SK41">
        <v>0</v>
      </c>
      <c r="SL41">
        <v>0</v>
      </c>
      <c r="SM41">
        <v>0</v>
      </c>
      <c r="SN41">
        <v>0</v>
      </c>
      <c r="SO41">
        <v>0</v>
      </c>
      <c r="SP41">
        <v>9</v>
      </c>
      <c r="SQ41">
        <v>9</v>
      </c>
      <c r="SR41">
        <v>9</v>
      </c>
      <c r="SS41">
        <v>0</v>
      </c>
      <c r="ST41">
        <v>9</v>
      </c>
      <c r="SU41">
        <v>9</v>
      </c>
      <c r="SV41">
        <v>0</v>
      </c>
      <c r="SW41">
        <v>0</v>
      </c>
      <c r="SX41">
        <v>0</v>
      </c>
      <c r="SY41">
        <v>0</v>
      </c>
      <c r="SZ41">
        <v>0</v>
      </c>
      <c r="TA41">
        <v>1</v>
      </c>
      <c r="TB41">
        <v>0</v>
      </c>
      <c r="TC41">
        <v>0</v>
      </c>
      <c r="TD41">
        <v>0</v>
      </c>
      <c r="TE41">
        <v>0</v>
      </c>
      <c r="TF41">
        <v>0</v>
      </c>
      <c r="TG41">
        <v>0</v>
      </c>
      <c r="TH41">
        <v>0</v>
      </c>
      <c r="TI41">
        <v>0</v>
      </c>
      <c r="TJ41">
        <v>0</v>
      </c>
      <c r="TK41">
        <v>0</v>
      </c>
      <c r="TL41">
        <v>0</v>
      </c>
      <c r="TM41">
        <v>0</v>
      </c>
      <c r="TN41">
        <v>0</v>
      </c>
      <c r="TO41">
        <v>0</v>
      </c>
      <c r="TP41">
        <v>0</v>
      </c>
      <c r="TQ41">
        <v>0</v>
      </c>
      <c r="TR41">
        <v>0</v>
      </c>
      <c r="TS41">
        <v>0</v>
      </c>
      <c r="TT41">
        <v>0</v>
      </c>
      <c r="TU41">
        <v>0</v>
      </c>
      <c r="TV41">
        <v>0</v>
      </c>
      <c r="TW41">
        <v>0</v>
      </c>
      <c r="TX41">
        <v>0</v>
      </c>
      <c r="TY41">
        <v>9</v>
      </c>
      <c r="TZ41">
        <v>9</v>
      </c>
      <c r="UA41">
        <v>9</v>
      </c>
      <c r="UB41">
        <v>9</v>
      </c>
      <c r="UC41">
        <v>9</v>
      </c>
      <c r="UD41">
        <v>9</v>
      </c>
      <c r="UE41">
        <v>9</v>
      </c>
      <c r="UF41">
        <v>0</v>
      </c>
      <c r="UG41">
        <v>0</v>
      </c>
      <c r="UH41">
        <v>0</v>
      </c>
      <c r="UI41">
        <v>9</v>
      </c>
      <c r="UJ41">
        <v>9</v>
      </c>
      <c r="UK41">
        <v>9</v>
      </c>
      <c r="UL41">
        <v>9</v>
      </c>
      <c r="UM41">
        <v>9</v>
      </c>
      <c r="UN41">
        <v>9</v>
      </c>
      <c r="UO41">
        <v>9</v>
      </c>
      <c r="UP41">
        <v>0</v>
      </c>
      <c r="UQ41">
        <v>9</v>
      </c>
      <c r="UR41">
        <v>0</v>
      </c>
      <c r="US41">
        <v>0</v>
      </c>
      <c r="UT41">
        <v>0</v>
      </c>
      <c r="UU41">
        <v>0</v>
      </c>
      <c r="UV41">
        <v>0</v>
      </c>
      <c r="UW41">
        <v>0</v>
      </c>
      <c r="UX41">
        <v>0</v>
      </c>
      <c r="UY41">
        <v>9</v>
      </c>
      <c r="UZ41">
        <v>9</v>
      </c>
      <c r="VA41">
        <v>0</v>
      </c>
      <c r="VB41">
        <v>9</v>
      </c>
      <c r="VC41">
        <v>9</v>
      </c>
      <c r="VD41">
        <v>9</v>
      </c>
      <c r="VE41">
        <v>9</v>
      </c>
      <c r="VF41">
        <v>0</v>
      </c>
      <c r="VG41">
        <v>0</v>
      </c>
      <c r="VH41">
        <v>9</v>
      </c>
      <c r="VI41">
        <v>9</v>
      </c>
      <c r="VJ41">
        <v>9</v>
      </c>
      <c r="VK41">
        <v>9</v>
      </c>
      <c r="VL41">
        <v>9</v>
      </c>
      <c r="VM41">
        <v>9</v>
      </c>
      <c r="VN41">
        <v>0</v>
      </c>
      <c r="VO41">
        <v>0</v>
      </c>
      <c r="VP41">
        <v>0</v>
      </c>
      <c r="VQ41">
        <v>0</v>
      </c>
      <c r="VR41">
        <v>0</v>
      </c>
      <c r="VS41">
        <v>0</v>
      </c>
      <c r="VT41">
        <v>0</v>
      </c>
      <c r="VU41">
        <v>9</v>
      </c>
      <c r="VV41">
        <v>9</v>
      </c>
      <c r="VW41">
        <v>9</v>
      </c>
      <c r="VX41">
        <v>9</v>
      </c>
      <c r="VY41">
        <v>9</v>
      </c>
      <c r="VZ41">
        <v>9</v>
      </c>
      <c r="WA41">
        <v>9</v>
      </c>
      <c r="WB41">
        <v>9</v>
      </c>
      <c r="WC41">
        <v>9</v>
      </c>
      <c r="WD41">
        <v>9</v>
      </c>
      <c r="WE41">
        <v>9</v>
      </c>
      <c r="WF41">
        <v>9</v>
      </c>
      <c r="WG41">
        <v>9</v>
      </c>
      <c r="WH41">
        <v>9</v>
      </c>
      <c r="WI41">
        <v>9</v>
      </c>
      <c r="WJ41">
        <v>9</v>
      </c>
      <c r="WK41">
        <v>9</v>
      </c>
      <c r="WL41">
        <v>9</v>
      </c>
      <c r="WM41">
        <v>9</v>
      </c>
      <c r="WN41">
        <v>9</v>
      </c>
      <c r="WO41">
        <v>9</v>
      </c>
      <c r="WP41">
        <v>9</v>
      </c>
      <c r="WQ41">
        <v>9</v>
      </c>
      <c r="WR41">
        <v>9</v>
      </c>
      <c r="WS41">
        <v>0</v>
      </c>
      <c r="WT41">
        <v>0</v>
      </c>
      <c r="WU41">
        <v>0</v>
      </c>
      <c r="WV41">
        <v>0</v>
      </c>
      <c r="WW41">
        <v>0</v>
      </c>
      <c r="WX41">
        <v>0</v>
      </c>
      <c r="WY41">
        <v>0</v>
      </c>
      <c r="WZ41">
        <v>0</v>
      </c>
      <c r="XA41">
        <v>0</v>
      </c>
      <c r="XB41">
        <v>9</v>
      </c>
      <c r="XC41">
        <v>9</v>
      </c>
      <c r="XD41">
        <v>9</v>
      </c>
      <c r="XE41">
        <v>9</v>
      </c>
      <c r="XF41">
        <v>9</v>
      </c>
      <c r="XG41">
        <v>0</v>
      </c>
      <c r="XH41">
        <v>0</v>
      </c>
      <c r="XI41">
        <v>0</v>
      </c>
      <c r="XJ41">
        <v>0</v>
      </c>
      <c r="XK41">
        <v>0</v>
      </c>
      <c r="XL41">
        <v>0</v>
      </c>
      <c r="XM41">
        <v>0</v>
      </c>
      <c r="XN41">
        <v>0</v>
      </c>
      <c r="XO41">
        <v>0</v>
      </c>
      <c r="XP41">
        <v>9</v>
      </c>
      <c r="XQ41">
        <v>9</v>
      </c>
      <c r="XR41">
        <v>0</v>
      </c>
      <c r="XS41">
        <v>9</v>
      </c>
      <c r="XT41">
        <v>9</v>
      </c>
      <c r="XU41">
        <v>9</v>
      </c>
      <c r="XV41">
        <v>9</v>
      </c>
      <c r="XW41">
        <v>9</v>
      </c>
      <c r="XX41">
        <v>0</v>
      </c>
      <c r="XY41">
        <v>0</v>
      </c>
      <c r="XZ41">
        <v>9</v>
      </c>
      <c r="YA41">
        <v>0</v>
      </c>
      <c r="YB41">
        <v>0</v>
      </c>
      <c r="YC41">
        <v>0</v>
      </c>
      <c r="YD41">
        <v>9</v>
      </c>
      <c r="YE41">
        <v>0</v>
      </c>
      <c r="YF41">
        <v>0</v>
      </c>
      <c r="YG41">
        <v>0</v>
      </c>
      <c r="YH41">
        <v>0</v>
      </c>
      <c r="YI41">
        <v>0</v>
      </c>
      <c r="YJ41">
        <v>0</v>
      </c>
      <c r="YK41">
        <v>0</v>
      </c>
      <c r="YL41">
        <v>9</v>
      </c>
      <c r="YM41">
        <v>9</v>
      </c>
      <c r="YN41">
        <v>9</v>
      </c>
      <c r="YO41">
        <v>9</v>
      </c>
      <c r="YP41">
        <v>9</v>
      </c>
      <c r="YQ41">
        <v>9</v>
      </c>
      <c r="YR41">
        <v>9</v>
      </c>
      <c r="YS41">
        <v>9</v>
      </c>
      <c r="YT41">
        <v>9</v>
      </c>
      <c r="YU41">
        <v>9</v>
      </c>
      <c r="YV41">
        <v>9</v>
      </c>
      <c r="YW41">
        <v>9</v>
      </c>
      <c r="YX41">
        <v>9</v>
      </c>
      <c r="YY41">
        <v>9</v>
      </c>
      <c r="YZ41">
        <v>9</v>
      </c>
      <c r="ZA41">
        <v>9</v>
      </c>
      <c r="ZB41">
        <v>0</v>
      </c>
      <c r="ZC41">
        <v>0</v>
      </c>
      <c r="ZD41">
        <v>0</v>
      </c>
      <c r="ZE41">
        <v>0</v>
      </c>
      <c r="ZF41">
        <v>0</v>
      </c>
      <c r="ZG41">
        <v>0</v>
      </c>
      <c r="ZH41">
        <v>0</v>
      </c>
      <c r="ZI41">
        <v>0</v>
      </c>
      <c r="ZJ41">
        <v>9</v>
      </c>
      <c r="ZK41">
        <v>0</v>
      </c>
      <c r="ZL41">
        <v>9</v>
      </c>
      <c r="ZM41">
        <v>0</v>
      </c>
      <c r="ZN41">
        <v>9</v>
      </c>
      <c r="ZO41">
        <v>0</v>
      </c>
      <c r="ZP41">
        <v>0</v>
      </c>
      <c r="ZQ41">
        <v>0</v>
      </c>
      <c r="ZR41">
        <v>0</v>
      </c>
      <c r="ZS41">
        <v>9</v>
      </c>
      <c r="ZT41">
        <v>9</v>
      </c>
      <c r="ZU41">
        <v>9</v>
      </c>
      <c r="ZV41">
        <v>9</v>
      </c>
      <c r="ZW41">
        <v>9</v>
      </c>
      <c r="ZX41">
        <v>9</v>
      </c>
      <c r="ZY41">
        <v>9</v>
      </c>
      <c r="ZZ41">
        <v>0</v>
      </c>
      <c r="AAA41">
        <v>9</v>
      </c>
      <c r="AAB41">
        <v>9</v>
      </c>
      <c r="AAC41">
        <v>0</v>
      </c>
      <c r="AAD41">
        <v>0</v>
      </c>
      <c r="AAE41">
        <v>0</v>
      </c>
      <c r="AAF41">
        <v>9</v>
      </c>
      <c r="AAG41">
        <v>9</v>
      </c>
      <c r="AAH41">
        <v>9</v>
      </c>
      <c r="AAI41">
        <v>9</v>
      </c>
      <c r="AAJ41">
        <v>9</v>
      </c>
      <c r="AAK41">
        <v>9</v>
      </c>
      <c r="AAL41">
        <v>9</v>
      </c>
      <c r="AAM41">
        <v>0</v>
      </c>
      <c r="AAN41">
        <v>0</v>
      </c>
      <c r="AAO41">
        <v>0</v>
      </c>
      <c r="AAP41">
        <v>9</v>
      </c>
      <c r="AAQ41">
        <v>9</v>
      </c>
      <c r="AAR41">
        <v>9</v>
      </c>
      <c r="AAS41">
        <v>9</v>
      </c>
      <c r="AAT41">
        <v>9</v>
      </c>
      <c r="AAU41">
        <v>9</v>
      </c>
      <c r="AAV41">
        <v>9</v>
      </c>
      <c r="AAW41">
        <v>0</v>
      </c>
      <c r="AAX41">
        <v>0</v>
      </c>
      <c r="AAY41">
        <v>9</v>
      </c>
      <c r="AAZ41">
        <v>9</v>
      </c>
      <c r="ABA41">
        <v>9</v>
      </c>
      <c r="ABB41">
        <v>9</v>
      </c>
      <c r="ABC41">
        <v>9</v>
      </c>
      <c r="ABD41">
        <v>0</v>
      </c>
      <c r="ABE41">
        <v>0</v>
      </c>
      <c r="ABF41">
        <v>0</v>
      </c>
      <c r="ABG41">
        <v>0</v>
      </c>
      <c r="ABH41">
        <v>0</v>
      </c>
      <c r="ABI41">
        <v>0</v>
      </c>
      <c r="ABJ41">
        <v>9</v>
      </c>
      <c r="ABK41">
        <v>9</v>
      </c>
      <c r="ABL41">
        <v>9</v>
      </c>
      <c r="ABM41">
        <v>9</v>
      </c>
      <c r="ABN41">
        <v>9</v>
      </c>
      <c r="ABO41">
        <v>9</v>
      </c>
      <c r="ABP41">
        <v>9</v>
      </c>
      <c r="ABQ41">
        <v>0</v>
      </c>
      <c r="ABR41">
        <v>9</v>
      </c>
      <c r="ABS41">
        <v>9</v>
      </c>
      <c r="ABT41">
        <v>9</v>
      </c>
      <c r="ABU41">
        <v>9</v>
      </c>
      <c r="ABV41">
        <v>9</v>
      </c>
      <c r="ABW41">
        <v>9</v>
      </c>
      <c r="ABX41">
        <v>9</v>
      </c>
      <c r="ABY41">
        <v>0</v>
      </c>
      <c r="ABZ41">
        <v>9</v>
      </c>
      <c r="ACA41">
        <v>9</v>
      </c>
      <c r="ACB41">
        <v>9</v>
      </c>
      <c r="ACC41">
        <v>9</v>
      </c>
      <c r="ACD41">
        <v>9</v>
      </c>
      <c r="ACE41">
        <v>9</v>
      </c>
      <c r="ACF41">
        <v>9</v>
      </c>
      <c r="ACG41">
        <v>9</v>
      </c>
      <c r="ACH41">
        <v>9</v>
      </c>
      <c r="ACI41">
        <v>0</v>
      </c>
      <c r="ACJ41">
        <v>0</v>
      </c>
      <c r="ACK41">
        <v>9</v>
      </c>
      <c r="ACL41">
        <v>9</v>
      </c>
      <c r="ACM41">
        <v>9</v>
      </c>
      <c r="ACN41">
        <v>0</v>
      </c>
      <c r="ACO41">
        <v>0</v>
      </c>
      <c r="ACP41">
        <v>0</v>
      </c>
      <c r="ACQ41">
        <v>0</v>
      </c>
      <c r="ACR41">
        <v>0</v>
      </c>
      <c r="ACS41">
        <v>0</v>
      </c>
      <c r="ACT41">
        <v>0</v>
      </c>
      <c r="ACU41">
        <v>0</v>
      </c>
      <c r="ACV41">
        <v>0</v>
      </c>
      <c r="ACW41">
        <v>0</v>
      </c>
      <c r="ACX41">
        <v>0</v>
      </c>
      <c r="ACY41">
        <v>0</v>
      </c>
      <c r="ACZ41">
        <v>0</v>
      </c>
      <c r="ADA41">
        <v>9</v>
      </c>
      <c r="ADB41">
        <v>0</v>
      </c>
      <c r="ADC41">
        <v>0</v>
      </c>
      <c r="ADD41">
        <v>0</v>
      </c>
      <c r="ADE41">
        <v>9</v>
      </c>
      <c r="ADF41">
        <v>9</v>
      </c>
      <c r="ADG41">
        <v>9</v>
      </c>
      <c r="ADH41">
        <v>9</v>
      </c>
      <c r="ADI41">
        <v>9</v>
      </c>
      <c r="ADJ41">
        <v>0</v>
      </c>
      <c r="ADK41">
        <v>0</v>
      </c>
      <c r="ADL41">
        <v>0</v>
      </c>
      <c r="ADM41">
        <v>0</v>
      </c>
      <c r="ADN41">
        <v>0</v>
      </c>
      <c r="ADO41">
        <v>0</v>
      </c>
      <c r="ADP41">
        <v>0</v>
      </c>
      <c r="ADQ41">
        <v>0</v>
      </c>
      <c r="ADR41">
        <v>0</v>
      </c>
      <c r="ADS41">
        <v>0</v>
      </c>
      <c r="ADT41">
        <v>0</v>
      </c>
      <c r="ADU41">
        <v>0</v>
      </c>
      <c r="ADV41">
        <v>0</v>
      </c>
      <c r="ADW41">
        <v>0</v>
      </c>
      <c r="ADX41">
        <v>9</v>
      </c>
      <c r="ADY41">
        <v>0</v>
      </c>
      <c r="ADZ41">
        <v>0</v>
      </c>
      <c r="AEA41">
        <v>9</v>
      </c>
      <c r="AEB41">
        <v>0</v>
      </c>
      <c r="AEC41">
        <v>9</v>
      </c>
      <c r="AED41">
        <v>0</v>
      </c>
      <c r="AEE41">
        <v>9</v>
      </c>
      <c r="AEF41">
        <v>0</v>
      </c>
      <c r="AEG41">
        <v>0</v>
      </c>
      <c r="AEH41">
        <v>0</v>
      </c>
      <c r="AEI41">
        <v>0</v>
      </c>
      <c r="AEJ41">
        <v>0</v>
      </c>
      <c r="AEK41">
        <v>0</v>
      </c>
      <c r="AEL41">
        <v>0</v>
      </c>
      <c r="AEM41">
        <v>0</v>
      </c>
      <c r="AEN41">
        <v>0</v>
      </c>
      <c r="AEO41">
        <v>0</v>
      </c>
      <c r="AEP41">
        <v>0</v>
      </c>
      <c r="AEQ41">
        <v>0</v>
      </c>
      <c r="AER41">
        <v>0</v>
      </c>
      <c r="AES41">
        <v>0</v>
      </c>
      <c r="AET41">
        <v>0</v>
      </c>
      <c r="AEU41">
        <v>0</v>
      </c>
      <c r="AEV41">
        <v>0</v>
      </c>
      <c r="AEW41">
        <v>0</v>
      </c>
      <c r="AEX41">
        <v>9</v>
      </c>
      <c r="AEY41">
        <v>9</v>
      </c>
      <c r="AEZ41">
        <v>9</v>
      </c>
      <c r="AFA41">
        <v>9</v>
      </c>
      <c r="AFB41">
        <v>9</v>
      </c>
      <c r="AFC41">
        <v>0</v>
      </c>
      <c r="AFD41">
        <v>0</v>
      </c>
      <c r="AFE41">
        <v>0</v>
      </c>
      <c r="AFF41">
        <v>0</v>
      </c>
      <c r="AFG41">
        <v>0</v>
      </c>
      <c r="AFH41">
        <v>0</v>
      </c>
      <c r="AFI41">
        <v>0</v>
      </c>
      <c r="AFJ41">
        <v>0</v>
      </c>
      <c r="AFK41">
        <v>0</v>
      </c>
      <c r="AFL41">
        <v>0</v>
      </c>
      <c r="AFM41">
        <v>0</v>
      </c>
      <c r="AFN41">
        <v>0</v>
      </c>
      <c r="AFO41">
        <v>0</v>
      </c>
      <c r="AFP41">
        <v>0</v>
      </c>
      <c r="AFQ41">
        <v>0</v>
      </c>
      <c r="AFR41">
        <v>0</v>
      </c>
      <c r="AFS41">
        <v>27.428561131999999</v>
      </c>
      <c r="AFT41">
        <v>27.428561131999999</v>
      </c>
      <c r="AFU41">
        <v>27.428561131999999</v>
      </c>
      <c r="AFV41">
        <v>27.428561131999999</v>
      </c>
      <c r="AFW41">
        <v>27.428561131999999</v>
      </c>
      <c r="AFX41">
        <v>27.428561131999999</v>
      </c>
      <c r="AFY41">
        <v>27.428561131999999</v>
      </c>
      <c r="AFZ41">
        <v>27.428561131999999</v>
      </c>
      <c r="AGA41">
        <v>27.428561131999999</v>
      </c>
      <c r="AGB41">
        <v>27.428561131999999</v>
      </c>
      <c r="AGC41">
        <v>27.428561131999999</v>
      </c>
      <c r="AGD41">
        <v>27.428561131999999</v>
      </c>
      <c r="AGE41">
        <v>27.428561131999999</v>
      </c>
      <c r="AGF41">
        <v>27.428561131999999</v>
      </c>
      <c r="AGG41">
        <v>27.428561131999999</v>
      </c>
      <c r="AGH41">
        <v>27.428561131999999</v>
      </c>
      <c r="AGI41">
        <v>27.428561131999999</v>
      </c>
      <c r="AGJ41">
        <v>27.428561131999999</v>
      </c>
      <c r="AGK41">
        <v>27.428561131999999</v>
      </c>
      <c r="AGL41">
        <v>27.428561131999999</v>
      </c>
      <c r="AGM41">
        <v>27.428561131999999</v>
      </c>
      <c r="AGN41">
        <v>27.428561131999999</v>
      </c>
      <c r="AGO41">
        <v>27.428561131999999</v>
      </c>
      <c r="AGP41">
        <v>27.428561131999999</v>
      </c>
      <c r="AGQ41">
        <v>27.428561131999999</v>
      </c>
      <c r="AGR41">
        <v>27.428561131999999</v>
      </c>
      <c r="AGS41">
        <v>27.428561131999999</v>
      </c>
      <c r="AGT41">
        <v>27.428561131999999</v>
      </c>
      <c r="AGU41">
        <v>27.428561131999999</v>
      </c>
      <c r="AGV41">
        <v>27.428561131999999</v>
      </c>
      <c r="AGW41">
        <v>27.428561131999999</v>
      </c>
      <c r="AGX41">
        <v>27.428561131999999</v>
      </c>
      <c r="AGY41">
        <v>27.428561131999999</v>
      </c>
      <c r="AGZ41">
        <v>27.428561131999999</v>
      </c>
      <c r="AHA41">
        <v>27.428561131999999</v>
      </c>
      <c r="AHB41">
        <v>27.428561131999999</v>
      </c>
      <c r="AHC41">
        <v>27.428561131999999</v>
      </c>
      <c r="AHD41">
        <v>27.428561131999999</v>
      </c>
      <c r="AHE41">
        <v>27.428561131999999</v>
      </c>
      <c r="AHF41">
        <v>27.428561131999999</v>
      </c>
      <c r="AHG41">
        <v>27.428561131999999</v>
      </c>
      <c r="AHH41">
        <v>27.428561131999999</v>
      </c>
      <c r="AHI41">
        <v>27.428561131999999</v>
      </c>
      <c r="AHJ41">
        <v>27.428561131999999</v>
      </c>
      <c r="AHK41">
        <v>27.428561131999999</v>
      </c>
      <c r="AHL41">
        <v>27.428561131999999</v>
      </c>
      <c r="AHM41">
        <v>27.428561131999999</v>
      </c>
      <c r="AHN41">
        <v>27.428561131999999</v>
      </c>
      <c r="AHO41">
        <v>27.428561131999999</v>
      </c>
      <c r="AHP41">
        <v>27.428561131999999</v>
      </c>
      <c r="AHQ41">
        <v>27.428561131999999</v>
      </c>
      <c r="AHR41">
        <v>27.428561131999999</v>
      </c>
      <c r="AHS41">
        <v>27.428561131999999</v>
      </c>
      <c r="AHT41">
        <v>27.428561131999999</v>
      </c>
      <c r="AHU41">
        <v>27.428561131999999</v>
      </c>
      <c r="AHV41">
        <v>27.428561131999999</v>
      </c>
      <c r="AHW41">
        <v>27.428561131999999</v>
      </c>
      <c r="AHX41">
        <v>27.428561131999999</v>
      </c>
      <c r="AHY41">
        <v>27.428561131999999</v>
      </c>
      <c r="AHZ41">
        <v>27.428561131999999</v>
      </c>
      <c r="AIA41">
        <v>27.428561131999999</v>
      </c>
      <c r="AIB41">
        <v>27.428561131999999</v>
      </c>
      <c r="AIC41">
        <v>27.428561131999999</v>
      </c>
      <c r="AID41">
        <v>27.428561131999999</v>
      </c>
      <c r="AIE41">
        <v>27.428561131999999</v>
      </c>
      <c r="AIF41">
        <v>27.428561131999999</v>
      </c>
      <c r="AIG41">
        <v>27.428561131999999</v>
      </c>
      <c r="AIH41">
        <v>27.428561131999999</v>
      </c>
      <c r="AII41">
        <v>27.462078302999998</v>
      </c>
      <c r="AIJ41">
        <v>27.779808253999999</v>
      </c>
      <c r="AIK41">
        <v>27.645602771</v>
      </c>
      <c r="AIL41">
        <v>27.466695225999999</v>
      </c>
      <c r="AIM41">
        <v>27.406371331999999</v>
      </c>
      <c r="AIN41">
        <v>28.109426690999999</v>
      </c>
      <c r="AIO41">
        <v>27.138014128999998</v>
      </c>
      <c r="AIP41">
        <v>27.550928543000001</v>
      </c>
      <c r="AIQ41">
        <v>27.302697395999999</v>
      </c>
      <c r="AIR41">
        <v>27.210048288999999</v>
      </c>
      <c r="AIS41">
        <v>27.465645389999999</v>
      </c>
      <c r="AIT41">
        <v>27.453373161999998</v>
      </c>
      <c r="AIU41">
        <v>27.341825879000002</v>
      </c>
      <c r="AIV41">
        <v>27.428561131999999</v>
      </c>
      <c r="AIW41">
        <v>27.428561131999999</v>
      </c>
      <c r="AIX41">
        <v>27.428561131999999</v>
      </c>
      <c r="AIY41">
        <v>27.428561131999999</v>
      </c>
      <c r="AIZ41">
        <v>27.428561131999999</v>
      </c>
      <c r="AJA41">
        <v>27.428561131999999</v>
      </c>
      <c r="AJB41">
        <v>27.317657282999999</v>
      </c>
      <c r="AJC41">
        <v>27.423123826000001</v>
      </c>
      <c r="AJD41">
        <v>27.428561131999999</v>
      </c>
      <c r="AJE41">
        <v>27.428561131999999</v>
      </c>
      <c r="AJF41">
        <v>27.570841533999999</v>
      </c>
      <c r="AJG41">
        <v>27.650530582999998</v>
      </c>
      <c r="AJH41">
        <v>55.024253463000001</v>
      </c>
      <c r="AJI41">
        <v>27.428561131999999</v>
      </c>
      <c r="AJJ41">
        <v>27.428561131999999</v>
      </c>
      <c r="AJK41">
        <v>27.428561131999999</v>
      </c>
      <c r="AJL41">
        <v>27.428561131999999</v>
      </c>
      <c r="AJM41">
        <v>27.428561131999999</v>
      </c>
      <c r="AJN41">
        <v>27.428561131999999</v>
      </c>
      <c r="AJO41">
        <v>27.428561131999999</v>
      </c>
      <c r="AJP41">
        <v>27.393285976000001</v>
      </c>
      <c r="AJQ41">
        <v>27.428561131999999</v>
      </c>
      <c r="AJR41">
        <v>27.428561131999999</v>
      </c>
      <c r="AJS41">
        <v>27.428561131999999</v>
      </c>
      <c r="AJT41">
        <v>27.680067433000001</v>
      </c>
      <c r="AJU41">
        <v>27.428561131999999</v>
      </c>
      <c r="AJV41">
        <v>27.428561131999999</v>
      </c>
      <c r="AJW41">
        <v>27.852179453000002</v>
      </c>
      <c r="AJX41">
        <v>27.428561131999999</v>
      </c>
      <c r="AJY41">
        <v>27.428561131999999</v>
      </c>
      <c r="AJZ41">
        <v>27.506366157999999</v>
      </c>
      <c r="AKA41">
        <v>27.428561131999999</v>
      </c>
      <c r="AKB41">
        <v>27.428561131999999</v>
      </c>
      <c r="AKC41">
        <v>27.428561131999999</v>
      </c>
      <c r="AKD41">
        <v>27.428561131999999</v>
      </c>
      <c r="AKE41">
        <v>27.428561131999999</v>
      </c>
      <c r="AKF41">
        <v>27.428561131999999</v>
      </c>
      <c r="AKG41">
        <v>27.428561131999999</v>
      </c>
      <c r="AKH41">
        <v>27.428561131999999</v>
      </c>
      <c r="AKI41">
        <v>27.428561131999999</v>
      </c>
      <c r="AKJ41">
        <v>27.428561131999999</v>
      </c>
      <c r="AKK41">
        <v>27.428561131999999</v>
      </c>
      <c r="AKL41">
        <v>27.428561131999999</v>
      </c>
      <c r="AKM41">
        <v>27.428561131999999</v>
      </c>
      <c r="AKN41">
        <v>27.428561131999999</v>
      </c>
      <c r="AKO41">
        <v>27.428561131999999</v>
      </c>
      <c r="AKP41">
        <v>27.428561131999999</v>
      </c>
      <c r="AKQ41">
        <v>27.428561131999999</v>
      </c>
      <c r="AKR41">
        <v>27.428561131999999</v>
      </c>
      <c r="AKS41">
        <v>27.428561131999999</v>
      </c>
      <c r="AKT41">
        <v>27.428561131999999</v>
      </c>
      <c r="AKU41">
        <v>27.428561131999999</v>
      </c>
      <c r="AKV41">
        <v>27.428561131999999</v>
      </c>
      <c r="AKW41">
        <v>27.428561131999999</v>
      </c>
      <c r="AKX41">
        <v>27.428561131999999</v>
      </c>
      <c r="AKY41">
        <v>27.428561131999999</v>
      </c>
      <c r="AKZ41">
        <v>27.428561131999999</v>
      </c>
      <c r="ALA41">
        <v>27.428561131999999</v>
      </c>
      <c r="ALB41">
        <v>27.428561131999999</v>
      </c>
      <c r="ALC41">
        <v>27.428561131999999</v>
      </c>
      <c r="ALD41">
        <v>27.428561131999999</v>
      </c>
      <c r="ALE41">
        <v>27.428561131999999</v>
      </c>
      <c r="ALF41">
        <v>27.428561131999999</v>
      </c>
      <c r="ALG41">
        <v>27.428561131999999</v>
      </c>
      <c r="ALH41">
        <v>27.428561131999999</v>
      </c>
      <c r="ALI41">
        <v>27.428561131999999</v>
      </c>
      <c r="ALJ41">
        <v>27.428561131999999</v>
      </c>
      <c r="ALK41">
        <v>27.428561131999999</v>
      </c>
      <c r="ALL41">
        <v>27.428561131999999</v>
      </c>
      <c r="ALM41">
        <v>27.428561131999999</v>
      </c>
      <c r="ALN41">
        <v>27.428561131999999</v>
      </c>
      <c r="ALO41">
        <v>27.428561131999999</v>
      </c>
      <c r="ALP41">
        <v>27.428561131999999</v>
      </c>
      <c r="ALQ41">
        <v>27.428561131999999</v>
      </c>
      <c r="ALR41">
        <v>27.428561131999999</v>
      </c>
      <c r="ALS41">
        <v>27.428561131999999</v>
      </c>
      <c r="ALT41">
        <v>27.428561131999999</v>
      </c>
      <c r="ALU41">
        <v>27.428561131999999</v>
      </c>
      <c r="ALV41">
        <v>27.428561131999999</v>
      </c>
      <c r="ALW41">
        <v>27.428561131999999</v>
      </c>
      <c r="ALX41">
        <v>27.428561131999999</v>
      </c>
      <c r="ALY41">
        <v>27.428561131999999</v>
      </c>
      <c r="ALZ41">
        <v>27.428561131999999</v>
      </c>
      <c r="AMA41">
        <v>27.428561131999999</v>
      </c>
      <c r="AMB41">
        <v>27.428561131999999</v>
      </c>
      <c r="AMC41">
        <v>27.428561131999999</v>
      </c>
      <c r="AMD41">
        <v>27.428561131999999</v>
      </c>
      <c r="AME41">
        <v>27.428561131999999</v>
      </c>
      <c r="AMF41">
        <v>27.428561131999999</v>
      </c>
      <c r="AMG41">
        <v>27.428561131999999</v>
      </c>
      <c r="AMH41">
        <v>27.428561131999999</v>
      </c>
      <c r="AMI41">
        <v>27.428561131999999</v>
      </c>
      <c r="AMJ41">
        <v>27.428561131999999</v>
      </c>
      <c r="AMK41">
        <v>27.428561131999999</v>
      </c>
      <c r="AML41">
        <v>27.428561131999999</v>
      </c>
      <c r="AMM41">
        <v>27.428561131999999</v>
      </c>
      <c r="AMN41">
        <v>27.428561131999999</v>
      </c>
      <c r="AMO41">
        <v>27.428561131999999</v>
      </c>
      <c r="AMP41">
        <v>27.428561131999999</v>
      </c>
      <c r="AMQ41">
        <v>27.428561131999999</v>
      </c>
      <c r="AMR41">
        <v>27.428561131999999</v>
      </c>
      <c r="AMS41">
        <v>27.428561131999999</v>
      </c>
      <c r="AMT41">
        <v>27.428561131999999</v>
      </c>
      <c r="AMU41">
        <v>27.428561131999999</v>
      </c>
      <c r="AMV41">
        <v>27.428561131999999</v>
      </c>
      <c r="AMW41">
        <v>27.428561131999999</v>
      </c>
      <c r="AMX41">
        <v>27.428561131999999</v>
      </c>
      <c r="AMY41">
        <v>27.428561131999999</v>
      </c>
      <c r="AMZ41">
        <v>27.428561131999999</v>
      </c>
      <c r="ANA41">
        <v>27.428561131999999</v>
      </c>
      <c r="ANB41">
        <v>27.428561131999999</v>
      </c>
      <c r="ANC41">
        <v>27.428561131999999</v>
      </c>
      <c r="AND41">
        <v>27.428561131999999</v>
      </c>
      <c r="ANE41">
        <v>27.428561131999999</v>
      </c>
      <c r="ANF41">
        <v>27.428561131999999</v>
      </c>
      <c r="ANG41">
        <v>27.428561131999999</v>
      </c>
      <c r="ANH41">
        <v>27.428561131999999</v>
      </c>
      <c r="ANI41">
        <v>1645</v>
      </c>
      <c r="ANJ41">
        <v>953</v>
      </c>
      <c r="ANK41">
        <v>1</v>
      </c>
      <c r="ANL41">
        <v>58033183</v>
      </c>
      <c r="ANM41">
        <v>1215967</v>
      </c>
      <c r="ANN41">
        <v>9840011</v>
      </c>
      <c r="ANO41">
        <v>33574118</v>
      </c>
      <c r="ANP41">
        <v>1066210</v>
      </c>
      <c r="ANQ41">
        <v>235791</v>
      </c>
      <c r="ANR41">
        <v>24168578</v>
      </c>
      <c r="ANS41">
        <v>142706</v>
      </c>
      <c r="ANT41">
        <v>2113</v>
      </c>
      <c r="ANU41">
        <v>290487</v>
      </c>
      <c r="ANV41">
        <v>7051</v>
      </c>
      <c r="ANW41">
        <v>2</v>
      </c>
      <c r="AOH41">
        <v>3</v>
      </c>
      <c r="AOI41">
        <v>3</v>
      </c>
      <c r="AOJ41">
        <v>0</v>
      </c>
      <c r="AOK41">
        <v>0</v>
      </c>
      <c r="AOL41">
        <v>3</v>
      </c>
      <c r="AOM41">
        <v>0</v>
      </c>
      <c r="AON41">
        <v>2</v>
      </c>
      <c r="AOO41">
        <v>3</v>
      </c>
      <c r="AOP41">
        <v>9</v>
      </c>
      <c r="AOQ41">
        <v>9</v>
      </c>
      <c r="AOR41">
        <v>20844104</v>
      </c>
      <c r="AOS41">
        <v>3504373</v>
      </c>
      <c r="AOT41">
        <v>2938776</v>
      </c>
      <c r="AOU41">
        <v>3324474</v>
      </c>
      <c r="AOV41">
        <v>7274938</v>
      </c>
      <c r="AOW41">
        <v>0</v>
      </c>
      <c r="AOX41">
        <v>10868512</v>
      </c>
      <c r="AOY41">
        <v>229046</v>
      </c>
      <c r="AOZ41">
        <v>1106131</v>
      </c>
      <c r="APA41">
        <v>7942829</v>
      </c>
      <c r="APB41">
        <v>0</v>
      </c>
      <c r="APC41">
        <v>3504373</v>
      </c>
      <c r="APD41">
        <v>2938776</v>
      </c>
      <c r="APE41">
        <v>0</v>
      </c>
      <c r="APF41">
        <v>7274938</v>
      </c>
      <c r="APG41">
        <v>0</v>
      </c>
      <c r="APH41">
        <v>10868512</v>
      </c>
      <c r="API41">
        <v>229046</v>
      </c>
      <c r="APJ41">
        <v>1106131</v>
      </c>
      <c r="APK41">
        <v>7652342</v>
      </c>
      <c r="APL41">
        <v>20844104</v>
      </c>
      <c r="APM41">
        <v>0</v>
      </c>
      <c r="APN41">
        <v>3324474</v>
      </c>
      <c r="APO41">
        <v>0</v>
      </c>
      <c r="APP41">
        <v>0</v>
      </c>
      <c r="APQ41">
        <v>0</v>
      </c>
      <c r="APR41">
        <v>0</v>
      </c>
      <c r="APS41">
        <v>0</v>
      </c>
      <c r="APT41">
        <v>0</v>
      </c>
      <c r="APU41">
        <v>290487</v>
      </c>
      <c r="AQA41">
        <v>3</v>
      </c>
    </row>
    <row r="42" spans="1:1119" x14ac:dyDescent="0.25">
      <c r="A42">
        <v>6641</v>
      </c>
      <c r="B42">
        <v>1</v>
      </c>
      <c r="C42">
        <v>2</v>
      </c>
      <c r="D42">
        <v>4</v>
      </c>
      <c r="E42">
        <v>1</v>
      </c>
      <c r="F42">
        <v>10001</v>
      </c>
      <c r="G42">
        <v>4</v>
      </c>
      <c r="H42">
        <v>1</v>
      </c>
      <c r="I42">
        <v>6</v>
      </c>
      <c r="J42">
        <v>2</v>
      </c>
      <c r="K42">
        <v>1</v>
      </c>
      <c r="L42">
        <v>2</v>
      </c>
      <c r="M42">
        <v>2</v>
      </c>
      <c r="N42">
        <v>1</v>
      </c>
      <c r="P42">
        <v>1</v>
      </c>
      <c r="R42">
        <v>8</v>
      </c>
      <c r="S42">
        <v>2</v>
      </c>
      <c r="X42">
        <v>1990</v>
      </c>
      <c r="Y42">
        <v>7</v>
      </c>
      <c r="AA42">
        <v>2</v>
      </c>
      <c r="AB42">
        <v>2</v>
      </c>
      <c r="AC42">
        <v>2</v>
      </c>
      <c r="AD42">
        <v>2</v>
      </c>
      <c r="AE42">
        <v>2</v>
      </c>
      <c r="AF42">
        <v>2</v>
      </c>
      <c r="AG42">
        <v>2</v>
      </c>
      <c r="AH42">
        <v>2</v>
      </c>
      <c r="AI42">
        <v>2</v>
      </c>
      <c r="AJ42">
        <v>2</v>
      </c>
      <c r="AK42">
        <v>2</v>
      </c>
      <c r="AL42">
        <v>2</v>
      </c>
      <c r="AM42">
        <v>2</v>
      </c>
      <c r="AN42">
        <v>2</v>
      </c>
      <c r="AO42">
        <v>2</v>
      </c>
      <c r="AP42">
        <v>2</v>
      </c>
      <c r="AQ42">
        <v>1</v>
      </c>
      <c r="AX42">
        <v>8</v>
      </c>
      <c r="BL42">
        <v>1</v>
      </c>
      <c r="BM42">
        <v>2</v>
      </c>
      <c r="BN42">
        <v>8</v>
      </c>
      <c r="BP42">
        <v>1</v>
      </c>
      <c r="BQ42">
        <v>1</v>
      </c>
      <c r="BR42">
        <v>1</v>
      </c>
      <c r="BS42">
        <v>1</v>
      </c>
      <c r="BT42">
        <v>2</v>
      </c>
      <c r="BU42">
        <v>2</v>
      </c>
      <c r="BV42">
        <v>2</v>
      </c>
      <c r="BX42">
        <v>2</v>
      </c>
      <c r="BY42">
        <v>2</v>
      </c>
      <c r="BZ42">
        <v>3</v>
      </c>
      <c r="CA42">
        <v>1</v>
      </c>
      <c r="CB42">
        <v>1</v>
      </c>
      <c r="CC42">
        <v>1</v>
      </c>
      <c r="CG42">
        <v>12</v>
      </c>
      <c r="CJ42">
        <v>2</v>
      </c>
      <c r="CK42">
        <v>1</v>
      </c>
      <c r="CL42">
        <v>2</v>
      </c>
      <c r="CM42">
        <v>50</v>
      </c>
      <c r="CN42">
        <v>4</v>
      </c>
      <c r="CO42">
        <v>23</v>
      </c>
      <c r="CP42">
        <v>5</v>
      </c>
      <c r="CQ42">
        <v>1</v>
      </c>
      <c r="CR42">
        <v>2</v>
      </c>
      <c r="CS42">
        <v>1</v>
      </c>
      <c r="CT42">
        <v>1</v>
      </c>
      <c r="CU42">
        <v>2</v>
      </c>
      <c r="CV42">
        <v>2</v>
      </c>
      <c r="CW42">
        <v>1</v>
      </c>
      <c r="CX42">
        <v>1</v>
      </c>
      <c r="CZ42">
        <v>1</v>
      </c>
      <c r="DA42">
        <v>2</v>
      </c>
      <c r="DB42">
        <v>1</v>
      </c>
      <c r="DC42">
        <v>2</v>
      </c>
      <c r="DD42">
        <v>2</v>
      </c>
      <c r="DE42">
        <v>2</v>
      </c>
      <c r="DF42">
        <v>2</v>
      </c>
      <c r="DG42">
        <v>2</v>
      </c>
      <c r="DH42">
        <v>2</v>
      </c>
      <c r="DI42">
        <v>2</v>
      </c>
      <c r="DJ42">
        <v>2</v>
      </c>
      <c r="DK42">
        <v>2</v>
      </c>
      <c r="DL42">
        <v>1</v>
      </c>
      <c r="DN42">
        <v>2</v>
      </c>
      <c r="DV42">
        <v>2</v>
      </c>
      <c r="DX42">
        <v>2</v>
      </c>
      <c r="EF42">
        <v>100</v>
      </c>
      <c r="EH42">
        <v>1</v>
      </c>
      <c r="EI42">
        <v>2</v>
      </c>
      <c r="EJ42">
        <v>2</v>
      </c>
      <c r="EK42">
        <v>2</v>
      </c>
      <c r="EL42">
        <v>2</v>
      </c>
      <c r="EM42">
        <v>2</v>
      </c>
      <c r="EN42">
        <v>2</v>
      </c>
      <c r="EO42">
        <v>100</v>
      </c>
      <c r="EV42">
        <v>1</v>
      </c>
      <c r="GL42">
        <v>1</v>
      </c>
      <c r="GM42">
        <v>2</v>
      </c>
      <c r="GN42">
        <v>2</v>
      </c>
      <c r="GO42">
        <v>2</v>
      </c>
      <c r="GP42">
        <v>2</v>
      </c>
      <c r="GQ42">
        <v>2</v>
      </c>
      <c r="GR42">
        <v>1</v>
      </c>
      <c r="GT42">
        <v>2</v>
      </c>
      <c r="GZ42">
        <v>100</v>
      </c>
      <c r="HA42">
        <v>1</v>
      </c>
      <c r="HB42">
        <v>2</v>
      </c>
      <c r="HC42">
        <v>2</v>
      </c>
      <c r="HD42">
        <v>2</v>
      </c>
      <c r="HE42">
        <v>2</v>
      </c>
      <c r="HF42">
        <v>2</v>
      </c>
      <c r="HG42">
        <v>2</v>
      </c>
      <c r="HH42">
        <v>2</v>
      </c>
      <c r="HI42">
        <v>100</v>
      </c>
      <c r="HQ42">
        <v>1</v>
      </c>
      <c r="IU42">
        <v>1</v>
      </c>
      <c r="IV42">
        <v>2</v>
      </c>
      <c r="IW42">
        <v>2</v>
      </c>
      <c r="IX42">
        <v>2</v>
      </c>
      <c r="IY42">
        <v>2</v>
      </c>
      <c r="IZ42">
        <v>2</v>
      </c>
      <c r="JA42">
        <v>1</v>
      </c>
      <c r="JB42">
        <v>1</v>
      </c>
      <c r="JC42">
        <v>1</v>
      </c>
      <c r="JD42">
        <v>1</v>
      </c>
      <c r="JE42">
        <v>1</v>
      </c>
      <c r="JF42">
        <v>2</v>
      </c>
      <c r="JH42">
        <v>1</v>
      </c>
      <c r="JI42">
        <v>1</v>
      </c>
      <c r="JK42">
        <v>2</v>
      </c>
      <c r="JS42">
        <v>1</v>
      </c>
      <c r="JV42">
        <v>2</v>
      </c>
      <c r="JX42">
        <v>2</v>
      </c>
      <c r="KF42">
        <v>2</v>
      </c>
      <c r="KH42">
        <v>2</v>
      </c>
      <c r="KQ42">
        <v>1</v>
      </c>
      <c r="KW42">
        <v>2</v>
      </c>
      <c r="KX42">
        <v>2</v>
      </c>
      <c r="KY42">
        <v>2</v>
      </c>
      <c r="KZ42">
        <v>2</v>
      </c>
      <c r="LA42">
        <v>2</v>
      </c>
      <c r="LB42">
        <v>1</v>
      </c>
      <c r="LF42">
        <v>2</v>
      </c>
      <c r="LO42">
        <v>2</v>
      </c>
      <c r="LP42">
        <v>1</v>
      </c>
      <c r="LQ42">
        <v>2</v>
      </c>
      <c r="LR42">
        <v>2</v>
      </c>
      <c r="MA42">
        <v>2</v>
      </c>
      <c r="MB42">
        <v>2</v>
      </c>
      <c r="MJ42">
        <v>2</v>
      </c>
      <c r="MT42">
        <v>2</v>
      </c>
      <c r="MU42">
        <v>1</v>
      </c>
      <c r="MY42">
        <v>2</v>
      </c>
      <c r="MZ42">
        <v>1</v>
      </c>
      <c r="NA42">
        <v>1</v>
      </c>
      <c r="NB42">
        <v>1</v>
      </c>
      <c r="NC42">
        <v>2</v>
      </c>
      <c r="ND42">
        <v>2</v>
      </c>
      <c r="NE42">
        <v>2</v>
      </c>
      <c r="NF42">
        <v>1</v>
      </c>
      <c r="NG42">
        <v>2</v>
      </c>
      <c r="NH42">
        <v>2</v>
      </c>
      <c r="NI42">
        <v>2</v>
      </c>
      <c r="NJ42">
        <v>3</v>
      </c>
      <c r="NN42">
        <v>3</v>
      </c>
      <c r="NU42">
        <v>1</v>
      </c>
      <c r="NV42">
        <v>30</v>
      </c>
      <c r="NW42">
        <v>4</v>
      </c>
      <c r="NX42">
        <v>2</v>
      </c>
      <c r="NZ42">
        <v>1</v>
      </c>
      <c r="OA42">
        <v>0</v>
      </c>
      <c r="OB42">
        <v>0</v>
      </c>
      <c r="OC42">
        <v>3</v>
      </c>
      <c r="OD42">
        <v>2</v>
      </c>
      <c r="OE42">
        <v>2</v>
      </c>
      <c r="OF42">
        <v>0</v>
      </c>
      <c r="OG42">
        <v>0</v>
      </c>
      <c r="OH42">
        <v>2</v>
      </c>
      <c r="OJ42">
        <v>2</v>
      </c>
      <c r="OK42">
        <v>2</v>
      </c>
      <c r="OM42">
        <v>2</v>
      </c>
      <c r="OO42">
        <v>2</v>
      </c>
      <c r="OQ42">
        <v>1</v>
      </c>
      <c r="OR42">
        <v>1</v>
      </c>
      <c r="OS42">
        <v>1</v>
      </c>
      <c r="OT42">
        <v>100</v>
      </c>
      <c r="OU42">
        <v>4</v>
      </c>
      <c r="OW42">
        <v>0</v>
      </c>
      <c r="OX42">
        <v>5</v>
      </c>
      <c r="OY42">
        <v>1</v>
      </c>
      <c r="OZ42">
        <v>1</v>
      </c>
      <c r="PA42">
        <v>1</v>
      </c>
      <c r="PB42">
        <v>2</v>
      </c>
      <c r="PC42">
        <v>2</v>
      </c>
      <c r="PD42">
        <v>2</v>
      </c>
      <c r="PE42">
        <v>2</v>
      </c>
      <c r="PF42">
        <v>2</v>
      </c>
      <c r="PG42">
        <v>100</v>
      </c>
      <c r="PH42">
        <v>5</v>
      </c>
      <c r="PN42">
        <v>1</v>
      </c>
      <c r="PO42">
        <v>1</v>
      </c>
      <c r="PP42">
        <v>2</v>
      </c>
      <c r="PQ42">
        <v>2</v>
      </c>
      <c r="PR42">
        <v>2</v>
      </c>
      <c r="PS42">
        <v>2</v>
      </c>
      <c r="PT42">
        <v>2</v>
      </c>
      <c r="PU42">
        <v>2</v>
      </c>
      <c r="PV42">
        <v>1</v>
      </c>
      <c r="PW42">
        <v>1</v>
      </c>
      <c r="PX42">
        <v>2</v>
      </c>
      <c r="PY42">
        <v>1</v>
      </c>
      <c r="PZ42">
        <v>2</v>
      </c>
      <c r="QA42">
        <v>2</v>
      </c>
      <c r="QB42">
        <v>2</v>
      </c>
      <c r="QC42">
        <v>0</v>
      </c>
      <c r="QD42">
        <v>0</v>
      </c>
      <c r="QE42">
        <v>0</v>
      </c>
      <c r="QF42">
        <v>0</v>
      </c>
      <c r="QG42">
        <v>0</v>
      </c>
      <c r="QH42">
        <v>0</v>
      </c>
      <c r="QI42">
        <v>0</v>
      </c>
      <c r="QJ42">
        <v>0</v>
      </c>
      <c r="QK42">
        <v>0</v>
      </c>
      <c r="QL42">
        <v>0</v>
      </c>
      <c r="QM42">
        <v>9</v>
      </c>
      <c r="QN42">
        <v>0</v>
      </c>
      <c r="QO42">
        <v>9</v>
      </c>
      <c r="QP42">
        <v>0</v>
      </c>
      <c r="QQ42">
        <v>0</v>
      </c>
      <c r="QR42">
        <v>9</v>
      </c>
      <c r="QS42">
        <v>9</v>
      </c>
      <c r="QT42">
        <v>9</v>
      </c>
      <c r="QU42">
        <v>9</v>
      </c>
      <c r="QV42">
        <v>0</v>
      </c>
      <c r="QW42">
        <v>0</v>
      </c>
      <c r="QX42">
        <v>0</v>
      </c>
      <c r="QY42">
        <v>0</v>
      </c>
      <c r="QZ42">
        <v>0</v>
      </c>
      <c r="RA42">
        <v>0</v>
      </c>
      <c r="RB42">
        <v>0</v>
      </c>
      <c r="RC42">
        <v>0</v>
      </c>
      <c r="RD42">
        <v>0</v>
      </c>
      <c r="RE42">
        <v>0</v>
      </c>
      <c r="RF42">
        <v>0</v>
      </c>
      <c r="RG42">
        <v>0</v>
      </c>
      <c r="RH42">
        <v>0</v>
      </c>
      <c r="RI42">
        <v>0</v>
      </c>
      <c r="RJ42">
        <v>0</v>
      </c>
      <c r="RK42">
        <v>0</v>
      </c>
      <c r="RL42">
        <v>0</v>
      </c>
      <c r="RM42">
        <v>0</v>
      </c>
      <c r="RN42">
        <v>9</v>
      </c>
      <c r="RO42">
        <v>9</v>
      </c>
      <c r="RP42">
        <v>9</v>
      </c>
      <c r="RQ42">
        <v>9</v>
      </c>
      <c r="RR42">
        <v>9</v>
      </c>
      <c r="RS42">
        <v>9</v>
      </c>
      <c r="RT42">
        <v>9</v>
      </c>
      <c r="RU42">
        <v>9</v>
      </c>
      <c r="RV42">
        <v>9</v>
      </c>
      <c r="RW42">
        <v>9</v>
      </c>
      <c r="RX42">
        <v>9</v>
      </c>
      <c r="RY42">
        <v>0</v>
      </c>
      <c r="RZ42">
        <v>0</v>
      </c>
      <c r="SA42">
        <v>0</v>
      </c>
      <c r="SB42">
        <v>0</v>
      </c>
      <c r="SC42">
        <v>0</v>
      </c>
      <c r="SD42">
        <v>0</v>
      </c>
      <c r="SE42">
        <v>0</v>
      </c>
      <c r="SF42">
        <v>0</v>
      </c>
      <c r="SG42">
        <v>0</v>
      </c>
      <c r="SH42">
        <v>0</v>
      </c>
      <c r="SI42">
        <v>9</v>
      </c>
      <c r="SJ42">
        <v>0</v>
      </c>
      <c r="SK42">
        <v>0</v>
      </c>
      <c r="SL42">
        <v>0</v>
      </c>
      <c r="SM42">
        <v>0</v>
      </c>
      <c r="SN42">
        <v>0</v>
      </c>
      <c r="SO42">
        <v>0</v>
      </c>
      <c r="SP42">
        <v>9</v>
      </c>
      <c r="SQ42">
        <v>9</v>
      </c>
      <c r="SR42">
        <v>9</v>
      </c>
      <c r="SS42">
        <v>0</v>
      </c>
      <c r="ST42">
        <v>9</v>
      </c>
      <c r="SU42">
        <v>9</v>
      </c>
      <c r="SV42">
        <v>0</v>
      </c>
      <c r="SW42">
        <v>0</v>
      </c>
      <c r="SX42">
        <v>0</v>
      </c>
      <c r="SY42">
        <v>0</v>
      </c>
      <c r="SZ42">
        <v>0</v>
      </c>
      <c r="TA42">
        <v>0</v>
      </c>
      <c r="TB42">
        <v>0</v>
      </c>
      <c r="TC42">
        <v>0</v>
      </c>
      <c r="TD42">
        <v>0</v>
      </c>
      <c r="TE42">
        <v>0</v>
      </c>
      <c r="TF42">
        <v>0</v>
      </c>
      <c r="TG42">
        <v>0</v>
      </c>
      <c r="TH42">
        <v>0</v>
      </c>
      <c r="TI42">
        <v>0</v>
      </c>
      <c r="TJ42">
        <v>0</v>
      </c>
      <c r="TK42">
        <v>0</v>
      </c>
      <c r="TL42">
        <v>0</v>
      </c>
      <c r="TM42">
        <v>0</v>
      </c>
      <c r="TN42">
        <v>0</v>
      </c>
      <c r="TO42">
        <v>0</v>
      </c>
      <c r="TP42">
        <v>0</v>
      </c>
      <c r="TQ42">
        <v>0</v>
      </c>
      <c r="TR42">
        <v>0</v>
      </c>
      <c r="TS42">
        <v>0</v>
      </c>
      <c r="TT42">
        <v>0</v>
      </c>
      <c r="TU42">
        <v>0</v>
      </c>
      <c r="TV42">
        <v>0</v>
      </c>
      <c r="TW42">
        <v>9</v>
      </c>
      <c r="TX42">
        <v>0</v>
      </c>
      <c r="TY42">
        <v>9</v>
      </c>
      <c r="TZ42">
        <v>9</v>
      </c>
      <c r="UA42">
        <v>9</v>
      </c>
      <c r="UB42">
        <v>9</v>
      </c>
      <c r="UC42">
        <v>9</v>
      </c>
      <c r="UD42">
        <v>9</v>
      </c>
      <c r="UE42">
        <v>9</v>
      </c>
      <c r="UF42">
        <v>0</v>
      </c>
      <c r="UG42">
        <v>9</v>
      </c>
      <c r="UH42">
        <v>0</v>
      </c>
      <c r="UI42">
        <v>9</v>
      </c>
      <c r="UJ42">
        <v>9</v>
      </c>
      <c r="UK42">
        <v>9</v>
      </c>
      <c r="UL42">
        <v>9</v>
      </c>
      <c r="UM42">
        <v>9</v>
      </c>
      <c r="UN42">
        <v>9</v>
      </c>
      <c r="UO42">
        <v>9</v>
      </c>
      <c r="UP42">
        <v>0</v>
      </c>
      <c r="UQ42">
        <v>9</v>
      </c>
      <c r="UR42">
        <v>0</v>
      </c>
      <c r="US42">
        <v>0</v>
      </c>
      <c r="UT42">
        <v>0</v>
      </c>
      <c r="UU42">
        <v>0</v>
      </c>
      <c r="UV42">
        <v>0</v>
      </c>
      <c r="UW42">
        <v>0</v>
      </c>
      <c r="UX42">
        <v>0</v>
      </c>
      <c r="UY42">
        <v>0</v>
      </c>
      <c r="UZ42">
        <v>9</v>
      </c>
      <c r="VA42">
        <v>9</v>
      </c>
      <c r="VB42">
        <v>9</v>
      </c>
      <c r="VC42">
        <v>9</v>
      </c>
      <c r="VD42">
        <v>9</v>
      </c>
      <c r="VE42">
        <v>9</v>
      </c>
      <c r="VF42">
        <v>0</v>
      </c>
      <c r="VG42">
        <v>9</v>
      </c>
      <c r="VH42">
        <v>9</v>
      </c>
      <c r="VI42">
        <v>9</v>
      </c>
      <c r="VJ42">
        <v>9</v>
      </c>
      <c r="VK42">
        <v>9</v>
      </c>
      <c r="VL42">
        <v>9</v>
      </c>
      <c r="VM42">
        <v>9</v>
      </c>
      <c r="VN42">
        <v>9</v>
      </c>
      <c r="VO42">
        <v>9</v>
      </c>
      <c r="VP42">
        <v>9</v>
      </c>
      <c r="VQ42">
        <v>9</v>
      </c>
      <c r="VR42">
        <v>9</v>
      </c>
      <c r="VS42">
        <v>9</v>
      </c>
      <c r="VT42">
        <v>9</v>
      </c>
      <c r="VU42">
        <v>9</v>
      </c>
      <c r="VV42">
        <v>9</v>
      </c>
      <c r="VW42">
        <v>9</v>
      </c>
      <c r="VX42">
        <v>9</v>
      </c>
      <c r="VY42">
        <v>9</v>
      </c>
      <c r="VZ42">
        <v>9</v>
      </c>
      <c r="WA42">
        <v>9</v>
      </c>
      <c r="WB42">
        <v>9</v>
      </c>
      <c r="WC42">
        <v>9</v>
      </c>
      <c r="WD42">
        <v>9</v>
      </c>
      <c r="WE42">
        <v>9</v>
      </c>
      <c r="WF42">
        <v>9</v>
      </c>
      <c r="WG42">
        <v>9</v>
      </c>
      <c r="WH42">
        <v>9</v>
      </c>
      <c r="WI42">
        <v>9</v>
      </c>
      <c r="WJ42">
        <v>9</v>
      </c>
      <c r="WK42">
        <v>9</v>
      </c>
      <c r="WL42">
        <v>9</v>
      </c>
      <c r="WM42">
        <v>9</v>
      </c>
      <c r="WN42">
        <v>9</v>
      </c>
      <c r="WO42">
        <v>9</v>
      </c>
      <c r="WP42">
        <v>9</v>
      </c>
      <c r="WQ42">
        <v>9</v>
      </c>
      <c r="WR42">
        <v>9</v>
      </c>
      <c r="WS42">
        <v>0</v>
      </c>
      <c r="WT42">
        <v>0</v>
      </c>
      <c r="WU42">
        <v>0</v>
      </c>
      <c r="WV42">
        <v>0</v>
      </c>
      <c r="WW42">
        <v>0</v>
      </c>
      <c r="WX42">
        <v>0</v>
      </c>
      <c r="WY42">
        <v>0</v>
      </c>
      <c r="WZ42">
        <v>9</v>
      </c>
      <c r="XA42">
        <v>0</v>
      </c>
      <c r="XB42">
        <v>9</v>
      </c>
      <c r="XC42">
        <v>9</v>
      </c>
      <c r="XD42">
        <v>9</v>
      </c>
      <c r="XE42">
        <v>9</v>
      </c>
      <c r="XF42">
        <v>9</v>
      </c>
      <c r="XG42">
        <v>0</v>
      </c>
      <c r="XH42">
        <v>0</v>
      </c>
      <c r="XI42">
        <v>0</v>
      </c>
      <c r="XJ42">
        <v>0</v>
      </c>
      <c r="XK42">
        <v>0</v>
      </c>
      <c r="XL42">
        <v>0</v>
      </c>
      <c r="XM42">
        <v>0</v>
      </c>
      <c r="XN42">
        <v>0</v>
      </c>
      <c r="XO42">
        <v>0</v>
      </c>
      <c r="XP42">
        <v>0</v>
      </c>
      <c r="XQ42">
        <v>9</v>
      </c>
      <c r="XR42">
        <v>9</v>
      </c>
      <c r="XS42">
        <v>9</v>
      </c>
      <c r="XT42">
        <v>9</v>
      </c>
      <c r="XU42">
        <v>9</v>
      </c>
      <c r="XV42">
        <v>9</v>
      </c>
      <c r="XW42">
        <v>9</v>
      </c>
      <c r="XX42">
        <v>0</v>
      </c>
      <c r="XY42">
        <v>9</v>
      </c>
      <c r="XZ42">
        <v>9</v>
      </c>
      <c r="YA42">
        <v>9</v>
      </c>
      <c r="YB42">
        <v>9</v>
      </c>
      <c r="YC42">
        <v>9</v>
      </c>
      <c r="YD42">
        <v>9</v>
      </c>
      <c r="YE42">
        <v>9</v>
      </c>
      <c r="YF42">
        <v>9</v>
      </c>
      <c r="YG42">
        <v>9</v>
      </c>
      <c r="YH42">
        <v>9</v>
      </c>
      <c r="YI42">
        <v>9</v>
      </c>
      <c r="YJ42">
        <v>9</v>
      </c>
      <c r="YK42">
        <v>9</v>
      </c>
      <c r="YL42">
        <v>9</v>
      </c>
      <c r="YM42">
        <v>9</v>
      </c>
      <c r="YN42">
        <v>9</v>
      </c>
      <c r="YO42">
        <v>9</v>
      </c>
      <c r="YP42">
        <v>9</v>
      </c>
      <c r="YQ42">
        <v>9</v>
      </c>
      <c r="YR42">
        <v>9</v>
      </c>
      <c r="YS42">
        <v>9</v>
      </c>
      <c r="YT42">
        <v>9</v>
      </c>
      <c r="YU42">
        <v>9</v>
      </c>
      <c r="YV42">
        <v>9</v>
      </c>
      <c r="YW42">
        <v>9</v>
      </c>
      <c r="YX42">
        <v>9</v>
      </c>
      <c r="YY42">
        <v>9</v>
      </c>
      <c r="YZ42">
        <v>9</v>
      </c>
      <c r="ZA42">
        <v>9</v>
      </c>
      <c r="ZB42">
        <v>0</v>
      </c>
      <c r="ZC42">
        <v>0</v>
      </c>
      <c r="ZD42">
        <v>0</v>
      </c>
      <c r="ZE42">
        <v>0</v>
      </c>
      <c r="ZF42">
        <v>0</v>
      </c>
      <c r="ZG42">
        <v>0</v>
      </c>
      <c r="ZH42">
        <v>0</v>
      </c>
      <c r="ZI42">
        <v>0</v>
      </c>
      <c r="ZJ42">
        <v>0</v>
      </c>
      <c r="ZK42">
        <v>0</v>
      </c>
      <c r="ZL42">
        <v>0</v>
      </c>
      <c r="ZM42">
        <v>0</v>
      </c>
      <c r="ZN42">
        <v>9</v>
      </c>
      <c r="ZO42">
        <v>0</v>
      </c>
      <c r="ZP42">
        <v>0</v>
      </c>
      <c r="ZQ42">
        <v>9</v>
      </c>
      <c r="ZR42">
        <v>0</v>
      </c>
      <c r="ZS42">
        <v>9</v>
      </c>
      <c r="ZT42">
        <v>9</v>
      </c>
      <c r="ZU42">
        <v>9</v>
      </c>
      <c r="ZV42">
        <v>9</v>
      </c>
      <c r="ZW42">
        <v>9</v>
      </c>
      <c r="ZX42">
        <v>9</v>
      </c>
      <c r="ZY42">
        <v>9</v>
      </c>
      <c r="ZZ42">
        <v>0</v>
      </c>
      <c r="AAA42">
        <v>9</v>
      </c>
      <c r="AAB42">
        <v>9</v>
      </c>
      <c r="AAC42">
        <v>0</v>
      </c>
      <c r="AAD42">
        <v>9</v>
      </c>
      <c r="AAE42">
        <v>0</v>
      </c>
      <c r="AAF42">
        <v>9</v>
      </c>
      <c r="AAG42">
        <v>9</v>
      </c>
      <c r="AAH42">
        <v>9</v>
      </c>
      <c r="AAI42">
        <v>9</v>
      </c>
      <c r="AAJ42">
        <v>9</v>
      </c>
      <c r="AAK42">
        <v>9</v>
      </c>
      <c r="AAL42">
        <v>9</v>
      </c>
      <c r="AAM42">
        <v>0</v>
      </c>
      <c r="AAN42">
        <v>9</v>
      </c>
      <c r="AAO42">
        <v>0</v>
      </c>
      <c r="AAP42">
        <v>9</v>
      </c>
      <c r="AAQ42">
        <v>9</v>
      </c>
      <c r="AAR42">
        <v>9</v>
      </c>
      <c r="AAS42">
        <v>9</v>
      </c>
      <c r="AAT42">
        <v>9</v>
      </c>
      <c r="AAU42">
        <v>9</v>
      </c>
      <c r="AAV42">
        <v>9</v>
      </c>
      <c r="AAW42">
        <v>9</v>
      </c>
      <c r="AAX42">
        <v>0</v>
      </c>
      <c r="AAY42">
        <v>9</v>
      </c>
      <c r="AAZ42">
        <v>9</v>
      </c>
      <c r="ABA42">
        <v>9</v>
      </c>
      <c r="ABB42">
        <v>9</v>
      </c>
      <c r="ABC42">
        <v>9</v>
      </c>
      <c r="ABD42">
        <v>0</v>
      </c>
      <c r="ABE42">
        <v>0</v>
      </c>
      <c r="ABF42">
        <v>0</v>
      </c>
      <c r="ABG42">
        <v>0</v>
      </c>
      <c r="ABH42">
        <v>0</v>
      </c>
      <c r="ABI42">
        <v>0</v>
      </c>
      <c r="ABJ42">
        <v>9</v>
      </c>
      <c r="ABK42">
        <v>9</v>
      </c>
      <c r="ABL42">
        <v>9</v>
      </c>
      <c r="ABM42">
        <v>9</v>
      </c>
      <c r="ABN42">
        <v>9</v>
      </c>
      <c r="ABO42">
        <v>9</v>
      </c>
      <c r="ABP42">
        <v>9</v>
      </c>
      <c r="ABQ42">
        <v>0</v>
      </c>
      <c r="ABR42">
        <v>9</v>
      </c>
      <c r="ABS42">
        <v>9</v>
      </c>
      <c r="ABT42">
        <v>9</v>
      </c>
      <c r="ABU42">
        <v>9</v>
      </c>
      <c r="ABV42">
        <v>9</v>
      </c>
      <c r="ABW42">
        <v>9</v>
      </c>
      <c r="ABX42">
        <v>9</v>
      </c>
      <c r="ABY42">
        <v>0</v>
      </c>
      <c r="ABZ42">
        <v>9</v>
      </c>
      <c r="ACA42">
        <v>9</v>
      </c>
      <c r="ACB42">
        <v>9</v>
      </c>
      <c r="ACC42">
        <v>9</v>
      </c>
      <c r="ACD42">
        <v>9</v>
      </c>
      <c r="ACE42">
        <v>9</v>
      </c>
      <c r="ACF42">
        <v>9</v>
      </c>
      <c r="ACG42">
        <v>9</v>
      </c>
      <c r="ACH42">
        <v>9</v>
      </c>
      <c r="ACI42">
        <v>0</v>
      </c>
      <c r="ACJ42">
        <v>1</v>
      </c>
      <c r="ACK42">
        <v>9</v>
      </c>
      <c r="ACL42">
        <v>9</v>
      </c>
      <c r="ACM42">
        <v>9</v>
      </c>
      <c r="ACN42">
        <v>0</v>
      </c>
      <c r="ACO42">
        <v>0</v>
      </c>
      <c r="ACP42">
        <v>0</v>
      </c>
      <c r="ACQ42">
        <v>0</v>
      </c>
      <c r="ACR42">
        <v>0</v>
      </c>
      <c r="ACS42">
        <v>0</v>
      </c>
      <c r="ACT42">
        <v>0</v>
      </c>
      <c r="ACU42">
        <v>0</v>
      </c>
      <c r="ACV42">
        <v>0</v>
      </c>
      <c r="ACW42">
        <v>0</v>
      </c>
      <c r="ACX42">
        <v>0</v>
      </c>
      <c r="ACY42">
        <v>0</v>
      </c>
      <c r="ACZ42">
        <v>9</v>
      </c>
      <c r="ADA42">
        <v>9</v>
      </c>
      <c r="ADB42">
        <v>9</v>
      </c>
      <c r="ADC42">
        <v>0</v>
      </c>
      <c r="ADD42">
        <v>9</v>
      </c>
      <c r="ADE42">
        <v>9</v>
      </c>
      <c r="ADF42">
        <v>9</v>
      </c>
      <c r="ADG42">
        <v>9</v>
      </c>
      <c r="ADH42">
        <v>9</v>
      </c>
      <c r="ADI42">
        <v>9</v>
      </c>
      <c r="ADJ42">
        <v>0</v>
      </c>
      <c r="ADK42">
        <v>0</v>
      </c>
      <c r="ADL42">
        <v>0</v>
      </c>
      <c r="ADM42">
        <v>0</v>
      </c>
      <c r="ADN42">
        <v>9</v>
      </c>
      <c r="ADO42">
        <v>0</v>
      </c>
      <c r="ADP42">
        <v>0</v>
      </c>
      <c r="ADQ42">
        <v>0</v>
      </c>
      <c r="ADR42">
        <v>0</v>
      </c>
      <c r="ADS42">
        <v>0</v>
      </c>
      <c r="ADT42">
        <v>0</v>
      </c>
      <c r="ADU42">
        <v>0</v>
      </c>
      <c r="ADV42">
        <v>0</v>
      </c>
      <c r="ADW42">
        <v>0</v>
      </c>
      <c r="ADX42">
        <v>9</v>
      </c>
      <c r="ADY42">
        <v>0</v>
      </c>
      <c r="ADZ42">
        <v>0</v>
      </c>
      <c r="AEA42">
        <v>9</v>
      </c>
      <c r="AEB42">
        <v>0</v>
      </c>
      <c r="AEC42">
        <v>9</v>
      </c>
      <c r="AED42">
        <v>0</v>
      </c>
      <c r="AEE42">
        <v>9</v>
      </c>
      <c r="AEF42">
        <v>0</v>
      </c>
      <c r="AEG42">
        <v>0</v>
      </c>
      <c r="AEH42">
        <v>0</v>
      </c>
      <c r="AEI42">
        <v>0</v>
      </c>
      <c r="AEJ42">
        <v>0</v>
      </c>
      <c r="AEK42">
        <v>9</v>
      </c>
      <c r="AEL42">
        <v>0</v>
      </c>
      <c r="AEM42">
        <v>0</v>
      </c>
      <c r="AEN42">
        <v>0</v>
      </c>
      <c r="AEO42">
        <v>0</v>
      </c>
      <c r="AEP42">
        <v>0</v>
      </c>
      <c r="AEQ42">
        <v>0</v>
      </c>
      <c r="AER42">
        <v>0</v>
      </c>
      <c r="AES42">
        <v>0</v>
      </c>
      <c r="AET42">
        <v>0</v>
      </c>
      <c r="AEU42">
        <v>0</v>
      </c>
      <c r="AEV42">
        <v>0</v>
      </c>
      <c r="AEW42">
        <v>0</v>
      </c>
      <c r="AEX42">
        <v>9</v>
      </c>
      <c r="AEY42">
        <v>9</v>
      </c>
      <c r="AEZ42">
        <v>9</v>
      </c>
      <c r="AFA42">
        <v>9</v>
      </c>
      <c r="AFB42">
        <v>9</v>
      </c>
      <c r="AFC42">
        <v>0</v>
      </c>
      <c r="AFD42">
        <v>0</v>
      </c>
      <c r="AFE42">
        <v>0</v>
      </c>
      <c r="AFF42">
        <v>0</v>
      </c>
      <c r="AFG42">
        <v>0</v>
      </c>
      <c r="AFH42">
        <v>0</v>
      </c>
      <c r="AFI42">
        <v>0</v>
      </c>
      <c r="AFJ42">
        <v>0</v>
      </c>
      <c r="AFK42">
        <v>0</v>
      </c>
      <c r="AFL42">
        <v>0</v>
      </c>
      <c r="AFM42">
        <v>0</v>
      </c>
      <c r="AFN42">
        <v>0</v>
      </c>
      <c r="AFO42">
        <v>0</v>
      </c>
      <c r="AFP42">
        <v>0</v>
      </c>
      <c r="AFQ42">
        <v>0</v>
      </c>
      <c r="AFR42">
        <v>0</v>
      </c>
      <c r="AFS42">
        <v>2864.5641202000002</v>
      </c>
      <c r="AFT42">
        <v>2846.8737695999998</v>
      </c>
      <c r="AFU42">
        <v>2903.2703944999998</v>
      </c>
      <c r="AFV42">
        <v>2896.7750219999998</v>
      </c>
      <c r="AFW42">
        <v>2846.2917991999998</v>
      </c>
      <c r="AFX42">
        <v>2855.4256676999998</v>
      </c>
      <c r="AFY42">
        <v>2890.9496528</v>
      </c>
      <c r="AFZ42">
        <v>2858.0285604999999</v>
      </c>
      <c r="AGA42">
        <v>2862.8060706000001</v>
      </c>
      <c r="AGB42">
        <v>2824.9146129999999</v>
      </c>
      <c r="AGC42">
        <v>2881.1852614999998</v>
      </c>
      <c r="AGD42">
        <v>2847.1578442999999</v>
      </c>
      <c r="AGE42">
        <v>2904.2404074000001</v>
      </c>
      <c r="AGF42">
        <v>2881.6841505000002</v>
      </c>
      <c r="AGG42">
        <v>2862.0819105</v>
      </c>
      <c r="AGH42">
        <v>4298.3712858999997</v>
      </c>
      <c r="AGI42">
        <v>4305.5014744</v>
      </c>
      <c r="AGJ42">
        <v>2868.36193</v>
      </c>
      <c r="AGK42">
        <v>2856.5897561000002</v>
      </c>
      <c r="AGL42">
        <v>2831.3118378999998</v>
      </c>
      <c r="AGM42">
        <v>2860.3246327000002</v>
      </c>
      <c r="AGN42">
        <v>2864.5641202000002</v>
      </c>
      <c r="AGO42">
        <v>2864.5641202000002</v>
      </c>
      <c r="AGP42">
        <v>2864.5641202000002</v>
      </c>
      <c r="AGQ42">
        <v>2864.5641202000002</v>
      </c>
      <c r="AGR42">
        <v>2864.5641202000002</v>
      </c>
      <c r="AGS42">
        <v>2864.5641202000002</v>
      </c>
      <c r="AGT42">
        <v>2864.5641202000002</v>
      </c>
      <c r="AGU42">
        <v>2864.5641202000002</v>
      </c>
      <c r="AGV42">
        <v>2864.5641202000002</v>
      </c>
      <c r="AGW42">
        <v>2864.5641202000002</v>
      </c>
      <c r="AGX42">
        <v>2864.5641202000002</v>
      </c>
      <c r="AGY42">
        <v>2864.5641202000002</v>
      </c>
      <c r="AGZ42">
        <v>2864.5641202000002</v>
      </c>
      <c r="AHA42">
        <v>2864.5641202000002</v>
      </c>
      <c r="AHB42">
        <v>2864.5641202000002</v>
      </c>
      <c r="AHC42">
        <v>2864.5641202000002</v>
      </c>
      <c r="AHD42">
        <v>2864.5641202000002</v>
      </c>
      <c r="AHE42">
        <v>2864.5641202000002</v>
      </c>
      <c r="AHF42">
        <v>2864.5641202000002</v>
      </c>
      <c r="AHG42">
        <v>2864.5641202000002</v>
      </c>
      <c r="AHH42">
        <v>2864.5641202000002</v>
      </c>
      <c r="AHI42">
        <v>2864.5641202000002</v>
      </c>
      <c r="AHJ42">
        <v>2864.5641202000002</v>
      </c>
      <c r="AHK42">
        <v>2864.5641202000002</v>
      </c>
      <c r="AHL42">
        <v>2864.5641202000002</v>
      </c>
      <c r="AHM42">
        <v>2864.5641202000002</v>
      </c>
      <c r="AHN42">
        <v>2864.5641202000002</v>
      </c>
      <c r="AHO42">
        <v>2864.5641202000002</v>
      </c>
      <c r="AHP42">
        <v>2864.5641202000002</v>
      </c>
      <c r="AHQ42">
        <v>2864.5641202000002</v>
      </c>
      <c r="AHR42">
        <v>2864.5641202000002</v>
      </c>
      <c r="AHS42">
        <v>2864.5641202000002</v>
      </c>
      <c r="AHT42">
        <v>2864.5641202000002</v>
      </c>
      <c r="AHU42">
        <v>2864.5641202000002</v>
      </c>
      <c r="AHV42">
        <v>2864.5641202000002</v>
      </c>
      <c r="AHW42">
        <v>2864.5641202000002</v>
      </c>
      <c r="AHX42">
        <v>2864.5641202000002</v>
      </c>
      <c r="AHY42">
        <v>2864.5641202000002</v>
      </c>
      <c r="AHZ42">
        <v>2864.5641202000002</v>
      </c>
      <c r="AIA42">
        <v>2864.5641202000002</v>
      </c>
      <c r="AIB42">
        <v>2864.5641202000002</v>
      </c>
      <c r="AIC42">
        <v>2864.5641202000002</v>
      </c>
      <c r="AID42">
        <v>2864.5641202000002</v>
      </c>
      <c r="AIE42">
        <v>2864.5641202000002</v>
      </c>
      <c r="AIF42">
        <v>2864.5641202000002</v>
      </c>
      <c r="AIG42">
        <v>2864.5641202000002</v>
      </c>
      <c r="AIH42">
        <v>2864.5641202000002</v>
      </c>
      <c r="AII42">
        <v>2864.5641202000002</v>
      </c>
      <c r="AIJ42">
        <v>2864.5641202000002</v>
      </c>
      <c r="AIK42">
        <v>2864.5641202000002</v>
      </c>
      <c r="AIL42">
        <v>2864.5641202000002</v>
      </c>
      <c r="AIM42">
        <v>2864.5641202000002</v>
      </c>
      <c r="AIN42">
        <v>2864.5641202000002</v>
      </c>
      <c r="AIO42">
        <v>2864.5641202000002</v>
      </c>
      <c r="AIP42">
        <v>2864.5641202000002</v>
      </c>
      <c r="AIQ42">
        <v>2864.5641202000002</v>
      </c>
      <c r="AIR42">
        <v>2864.5641202000002</v>
      </c>
      <c r="AIS42">
        <v>2864.5641202000002</v>
      </c>
      <c r="AIT42">
        <v>2864.5641202000002</v>
      </c>
      <c r="AIU42">
        <v>2864.5641202000002</v>
      </c>
      <c r="AIV42">
        <v>2864.5641202000002</v>
      </c>
      <c r="AIW42">
        <v>2864.5641202000002</v>
      </c>
      <c r="AIX42">
        <v>2864.5641202000002</v>
      </c>
      <c r="AIY42">
        <v>2864.5641202000002</v>
      </c>
      <c r="AIZ42">
        <v>2864.5641202000002</v>
      </c>
      <c r="AJA42">
        <v>2864.5641202000002</v>
      </c>
      <c r="AJB42">
        <v>2864.5641202000002</v>
      </c>
      <c r="AJC42">
        <v>2864.5641202000002</v>
      </c>
      <c r="AJD42">
        <v>2864.5641202000002</v>
      </c>
      <c r="AJE42">
        <v>2864.5641202000002</v>
      </c>
      <c r="AJF42">
        <v>2864.5641202000002</v>
      </c>
      <c r="AJG42">
        <v>2864.5641202000002</v>
      </c>
      <c r="AJH42">
        <v>2864.5641202000002</v>
      </c>
      <c r="AJI42">
        <v>2864.5641202000002</v>
      </c>
      <c r="AJJ42">
        <v>2864.5641202000002</v>
      </c>
      <c r="AJK42">
        <v>2864.5641202000002</v>
      </c>
      <c r="AJL42">
        <v>2849.2880970000001</v>
      </c>
      <c r="AJM42">
        <v>2864.5641202000002</v>
      </c>
      <c r="AJN42">
        <v>2853.2354464999999</v>
      </c>
      <c r="AJO42">
        <v>2864.5641202000002</v>
      </c>
      <c r="AJP42">
        <v>2864.5641202000002</v>
      </c>
      <c r="AJQ42">
        <v>2864.5641202000002</v>
      </c>
      <c r="AJR42">
        <v>2864.5641202000002</v>
      </c>
      <c r="AJS42">
        <v>2877.1607281000001</v>
      </c>
      <c r="AJT42">
        <v>2864.5641202000002</v>
      </c>
      <c r="AJU42">
        <v>2864.5641202000002</v>
      </c>
      <c r="AJV42">
        <v>2870.9755805999998</v>
      </c>
      <c r="AJW42">
        <v>2864.5641202000002</v>
      </c>
      <c r="AJX42">
        <v>2824.9258673999998</v>
      </c>
      <c r="AJY42">
        <v>2864.5641202000002</v>
      </c>
      <c r="AJZ42">
        <v>2864.5641202000002</v>
      </c>
      <c r="AKA42">
        <v>2864.5641202000002</v>
      </c>
      <c r="AKB42">
        <v>2864.5641202000002</v>
      </c>
      <c r="AKC42">
        <v>2864.5641202000002</v>
      </c>
      <c r="AKD42">
        <v>2864.5641202000002</v>
      </c>
      <c r="AKE42">
        <v>2864.5641202000002</v>
      </c>
      <c r="AKF42">
        <v>2864.5641202000002</v>
      </c>
      <c r="AKG42">
        <v>2864.5641202000002</v>
      </c>
      <c r="AKH42">
        <v>2864.5641202000002</v>
      </c>
      <c r="AKI42">
        <v>2864.5641202000002</v>
      </c>
      <c r="AKJ42">
        <v>2864.5641202000002</v>
      </c>
      <c r="AKK42">
        <v>2864.5641202000002</v>
      </c>
      <c r="AKL42">
        <v>2864.5641202000002</v>
      </c>
      <c r="AKM42">
        <v>2864.5641202000002</v>
      </c>
      <c r="AKN42">
        <v>2864.5641202000002</v>
      </c>
      <c r="AKO42">
        <v>2864.5641202000002</v>
      </c>
      <c r="AKP42">
        <v>2864.5641202000002</v>
      </c>
      <c r="AKQ42">
        <v>2864.5641202000002</v>
      </c>
      <c r="AKR42">
        <v>2864.5641202000002</v>
      </c>
      <c r="AKS42">
        <v>2864.5641202000002</v>
      </c>
      <c r="AKT42">
        <v>2864.5641202000002</v>
      </c>
      <c r="AKU42">
        <v>2864.5641202000002</v>
      </c>
      <c r="AKV42">
        <v>2864.5641202000002</v>
      </c>
      <c r="AKW42">
        <v>2864.5641202000002</v>
      </c>
      <c r="AKX42">
        <v>2864.5641202000002</v>
      </c>
      <c r="AKY42">
        <v>2864.5641202000002</v>
      </c>
      <c r="AKZ42">
        <v>2864.5641202000002</v>
      </c>
      <c r="ALA42">
        <v>2864.5641202000002</v>
      </c>
      <c r="ALB42">
        <v>2864.5641202000002</v>
      </c>
      <c r="ALC42">
        <v>2864.5641202000002</v>
      </c>
      <c r="ALD42">
        <v>2864.5641202000002</v>
      </c>
      <c r="ALE42">
        <v>2864.5641202000002</v>
      </c>
      <c r="ALF42">
        <v>2864.5641202000002</v>
      </c>
      <c r="ALG42">
        <v>2864.5641202000002</v>
      </c>
      <c r="ALH42">
        <v>2864.5641202000002</v>
      </c>
      <c r="ALI42">
        <v>2864.5641202000002</v>
      </c>
      <c r="ALJ42">
        <v>2864.5641202000002</v>
      </c>
      <c r="ALK42">
        <v>2864.5641202000002</v>
      </c>
      <c r="ALL42">
        <v>2864.5641202000002</v>
      </c>
      <c r="ALM42">
        <v>2864.5641202000002</v>
      </c>
      <c r="ALN42">
        <v>2864.5641202000002</v>
      </c>
      <c r="ALO42">
        <v>2864.5641202000002</v>
      </c>
      <c r="ALP42">
        <v>2864.5641202000002</v>
      </c>
      <c r="ALQ42">
        <v>2864.5641202000002</v>
      </c>
      <c r="ALR42">
        <v>2864.5641202000002</v>
      </c>
      <c r="ALS42">
        <v>2864.5641202000002</v>
      </c>
      <c r="ALT42">
        <v>2864.5641202000002</v>
      </c>
      <c r="ALU42">
        <v>2864.5641202000002</v>
      </c>
      <c r="ALV42">
        <v>2864.5641202000002</v>
      </c>
      <c r="ALW42">
        <v>2864.5641202000002</v>
      </c>
      <c r="ALX42">
        <v>2864.5641202000002</v>
      </c>
      <c r="ALY42">
        <v>2864.5641202000002</v>
      </c>
      <c r="ALZ42">
        <v>2864.5641202000002</v>
      </c>
      <c r="AMA42">
        <v>2864.5641202000002</v>
      </c>
      <c r="AMB42">
        <v>2864.5641202000002</v>
      </c>
      <c r="AMC42">
        <v>2864.5641202000002</v>
      </c>
      <c r="AMD42">
        <v>2864.5641202000002</v>
      </c>
      <c r="AME42">
        <v>2864.5641202000002</v>
      </c>
      <c r="AMF42">
        <v>2864.5641202000002</v>
      </c>
      <c r="AMG42">
        <v>2864.5641202000002</v>
      </c>
      <c r="AMH42">
        <v>2864.5641202000002</v>
      </c>
      <c r="AMI42">
        <v>2864.5641202000002</v>
      </c>
      <c r="AMJ42">
        <v>2864.5641202000002</v>
      </c>
      <c r="AMK42">
        <v>2864.5641202000002</v>
      </c>
      <c r="AML42">
        <v>2864.5641202000002</v>
      </c>
      <c r="AMM42">
        <v>2864.5641202000002</v>
      </c>
      <c r="AMN42">
        <v>2864.5641202000002</v>
      </c>
      <c r="AMO42">
        <v>2864.5641202000002</v>
      </c>
      <c r="AMP42">
        <v>2864.5641202000002</v>
      </c>
      <c r="AMQ42">
        <v>2864.5641202000002</v>
      </c>
      <c r="AMR42">
        <v>2864.5641202000002</v>
      </c>
      <c r="AMS42">
        <v>2864.5641202000002</v>
      </c>
      <c r="AMT42">
        <v>2864.5641202000002</v>
      </c>
      <c r="AMU42">
        <v>2864.5641202000002</v>
      </c>
      <c r="AMV42">
        <v>2864.5641202000002</v>
      </c>
      <c r="AMW42">
        <v>2864.5641202000002</v>
      </c>
      <c r="AMX42">
        <v>2864.5641202000002</v>
      </c>
      <c r="AMY42">
        <v>2864.5641202000002</v>
      </c>
      <c r="AMZ42">
        <v>2864.5641202000002</v>
      </c>
      <c r="ANA42">
        <v>2864.5641202000002</v>
      </c>
      <c r="ANB42">
        <v>2864.5641202000002</v>
      </c>
      <c r="ANC42">
        <v>2864.5641202000002</v>
      </c>
      <c r="AND42">
        <v>2864.5641202000002</v>
      </c>
      <c r="ANE42">
        <v>2864.5641202000002</v>
      </c>
      <c r="ANF42">
        <v>2864.5641202000002</v>
      </c>
      <c r="ANG42">
        <v>2864.5641202000002</v>
      </c>
      <c r="ANH42">
        <v>2864.5641202000002</v>
      </c>
      <c r="ANI42">
        <v>5008</v>
      </c>
      <c r="ANJ42">
        <v>1141</v>
      </c>
      <c r="ANK42">
        <v>1</v>
      </c>
      <c r="ANL42">
        <v>1153171</v>
      </c>
      <c r="ANM42">
        <v>33647</v>
      </c>
      <c r="ANN42">
        <v>330400</v>
      </c>
      <c r="ANO42">
        <v>1127325</v>
      </c>
      <c r="ANP42">
        <v>33002</v>
      </c>
      <c r="ANT42">
        <v>188</v>
      </c>
      <c r="ANU42">
        <v>25846</v>
      </c>
      <c r="ANV42">
        <v>645</v>
      </c>
      <c r="ANW42">
        <v>2</v>
      </c>
      <c r="AOH42">
        <v>2</v>
      </c>
      <c r="AOI42">
        <v>3</v>
      </c>
      <c r="AOJ42">
        <v>2</v>
      </c>
      <c r="AOK42">
        <v>3</v>
      </c>
      <c r="AOL42">
        <v>9</v>
      </c>
      <c r="AOM42">
        <v>9</v>
      </c>
      <c r="AON42">
        <v>2</v>
      </c>
      <c r="AOO42">
        <v>3</v>
      </c>
      <c r="AOP42">
        <v>9</v>
      </c>
      <c r="AOQ42">
        <v>9</v>
      </c>
      <c r="AOR42">
        <v>259695</v>
      </c>
      <c r="AOS42">
        <v>161517</v>
      </c>
      <c r="AOT42">
        <v>36917</v>
      </c>
      <c r="AOU42">
        <v>3994</v>
      </c>
      <c r="AOV42">
        <v>138911</v>
      </c>
      <c r="AOW42">
        <v>0</v>
      </c>
      <c r="AOX42">
        <v>83762</v>
      </c>
      <c r="AOY42">
        <v>21305</v>
      </c>
      <c r="AOZ42">
        <v>218989</v>
      </c>
      <c r="APA42">
        <v>228081</v>
      </c>
      <c r="APB42">
        <v>259695</v>
      </c>
      <c r="APC42">
        <v>161517</v>
      </c>
      <c r="APD42">
        <v>36917</v>
      </c>
      <c r="APE42">
        <v>3994</v>
      </c>
      <c r="APF42">
        <v>138911</v>
      </c>
      <c r="APG42">
        <v>0</v>
      </c>
      <c r="APH42">
        <v>83762</v>
      </c>
      <c r="API42">
        <v>21305</v>
      </c>
      <c r="APJ42">
        <v>218989</v>
      </c>
      <c r="APK42">
        <v>202235</v>
      </c>
      <c r="APQ42">
        <v>0</v>
      </c>
      <c r="APR42">
        <v>0</v>
      </c>
      <c r="APS42">
        <v>0</v>
      </c>
      <c r="APT42">
        <v>0</v>
      </c>
      <c r="APU42">
        <v>25846</v>
      </c>
      <c r="AQA42">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16671-8BCA-4140-ADB5-FD2DC7BE5F16}">
  <sheetPr codeName="Sheet2">
    <tabColor rgb="FF2091EB"/>
  </sheetPr>
  <dimension ref="A1:D23"/>
  <sheetViews>
    <sheetView zoomScaleNormal="100" workbookViewId="0">
      <selection activeCell="C11" sqref="C11:C14"/>
    </sheetView>
  </sheetViews>
  <sheetFormatPr defaultColWidth="10.875" defaultRowHeight="15.75" x14ac:dyDescent="0.25"/>
  <cols>
    <col min="1" max="1" width="10.875" style="57"/>
    <col min="2" max="2" width="34.625" style="57" customWidth="1"/>
    <col min="3" max="3" width="11.875" style="57" customWidth="1"/>
    <col min="4" max="4" width="54.875" style="57" customWidth="1"/>
    <col min="5" max="16384" width="10.875" style="57"/>
  </cols>
  <sheetData>
    <row r="1" spans="1:4" x14ac:dyDescent="0.25">
      <c r="A1" s="61" t="s">
        <v>4</v>
      </c>
    </row>
    <row r="2" spans="1:4" x14ac:dyDescent="0.25">
      <c r="A2" s="52"/>
      <c r="B2" t="s">
        <v>5</v>
      </c>
    </row>
    <row r="3" spans="1:4" x14ac:dyDescent="0.25">
      <c r="A3" s="63"/>
      <c r="B3" s="57" t="s">
        <v>6</v>
      </c>
    </row>
    <row r="5" spans="1:4" x14ac:dyDescent="0.25">
      <c r="B5" s="57" t="s">
        <v>7</v>
      </c>
    </row>
    <row r="6" spans="1:4" x14ac:dyDescent="0.25">
      <c r="B6" s="63" t="s">
        <v>8</v>
      </c>
      <c r="C6" s="111"/>
    </row>
    <row r="8" spans="1:4" x14ac:dyDescent="0.25">
      <c r="B8" s="57" t="s">
        <v>9</v>
      </c>
    </row>
    <row r="9" spans="1:4" x14ac:dyDescent="0.25">
      <c r="B9" s="57" t="s">
        <v>10</v>
      </c>
    </row>
    <row r="10" spans="1:4" x14ac:dyDescent="0.25">
      <c r="B10" s="67" t="s">
        <v>11</v>
      </c>
      <c r="C10" s="67" t="s">
        <v>12</v>
      </c>
      <c r="D10" s="67" t="s">
        <v>13</v>
      </c>
    </row>
    <row r="11" spans="1:4" ht="14.1" customHeight="1" x14ac:dyDescent="0.25">
      <c r="B11" s="63" t="s">
        <v>14</v>
      </c>
      <c r="C11" s="112"/>
      <c r="D11" s="63"/>
    </row>
    <row r="12" spans="1:4" x14ac:dyDescent="0.25">
      <c r="B12" s="63" t="s">
        <v>15</v>
      </c>
      <c r="C12" s="112"/>
      <c r="D12" s="63" t="s">
        <v>16</v>
      </c>
    </row>
    <row r="13" spans="1:4" x14ac:dyDescent="0.25">
      <c r="B13" s="63" t="s">
        <v>17</v>
      </c>
      <c r="C13" s="112"/>
      <c r="D13" s="63" t="s">
        <v>18</v>
      </c>
    </row>
    <row r="14" spans="1:4" x14ac:dyDescent="0.25">
      <c r="B14" s="63" t="s">
        <v>19</v>
      </c>
      <c r="C14" s="112"/>
      <c r="D14" s="63" t="s">
        <v>21</v>
      </c>
    </row>
    <row r="16" spans="1:4" x14ac:dyDescent="0.25">
      <c r="B16" s="57" t="s">
        <v>22</v>
      </c>
    </row>
    <row r="17" spans="2:4" x14ac:dyDescent="0.25">
      <c r="B17" s="57" t="s">
        <v>23</v>
      </c>
    </row>
    <row r="18" spans="2:4" x14ac:dyDescent="0.25">
      <c r="B18" s="63" t="s">
        <v>24</v>
      </c>
      <c r="C18" s="113"/>
      <c r="D18" s="57" t="s">
        <v>25</v>
      </c>
    </row>
    <row r="20" spans="2:4" x14ac:dyDescent="0.25">
      <c r="B20" s="62" t="s">
        <v>26</v>
      </c>
    </row>
    <row r="23" spans="2:4" ht="47.1" customHeight="1" x14ac:dyDescent="0.25"/>
  </sheetData>
  <sheetProtection algorithmName="SHA-512" hashValue="8kYb2YyVvPg0e+b6viEIcnQoxAw2aBDct4tI8KhQfRPpBgHBetqfeIK6BxBhGTgOK9Lks+tefNV166uExziPhA==" saltValue="OoQHmdPcHl86fob/Cv8guQ==" spinCount="100000" sheet="1" objects="1" scenarios="1" selectLockedCells="1"/>
  <conditionalFormatting sqref="B16:D18">
    <cfRule type="expression" dxfId="54" priority="2">
      <formula>$C$14=""</formula>
    </cfRule>
  </conditionalFormatting>
  <conditionalFormatting sqref="A3">
    <cfRule type="expression" dxfId="53" priority="1">
      <formula>$C$14=""</formula>
    </cfRule>
  </conditionalFormatting>
  <dataValidations count="1">
    <dataValidation type="whole" allowBlank="1" showInputMessage="1" showErrorMessage="1" sqref="C6" xr:uid="{73FD59FA-5706-F24E-A039-C6C9014643CC}">
      <formula1>2015</formula1>
      <formula2>2050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C589641-7F0B-244B-857E-51255A105659}">
          <x14:formula1>
            <xm:f>_dropdowns!$Y$2:$Y$4</xm:f>
          </x14:formula1>
          <xm:sqref>D18</xm:sqref>
        </x14:dataValidation>
        <x14:dataValidation type="list" allowBlank="1" showInputMessage="1" showErrorMessage="1" xr:uid="{C6F02F0D-D6D0-5342-BF32-FF5EBCFE0D33}">
          <x14:formula1>
            <xm:f>_dropdowns!$J$2:$J$3</xm:f>
          </x14:formula1>
          <xm:sqref>C11:C14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EA199-E7B3-7149-8405-B49FB8B108DA}">
  <sheetPr codeName="Sheet3">
    <tabColor rgb="FF2ABDC3"/>
  </sheetPr>
  <dimension ref="A1:I50"/>
  <sheetViews>
    <sheetView zoomScaleNormal="100" workbookViewId="0">
      <selection activeCell="C6" sqref="C6"/>
    </sheetView>
  </sheetViews>
  <sheetFormatPr defaultColWidth="10.875" defaultRowHeight="15.75" x14ac:dyDescent="0.25"/>
  <cols>
    <col min="1" max="1" width="10.875" style="57"/>
    <col min="2" max="2" width="22" style="57" customWidth="1"/>
    <col min="3" max="3" width="15" style="57" customWidth="1"/>
    <col min="4" max="4" width="19.625" style="57" customWidth="1"/>
    <col min="5" max="5" width="22.625" style="57" customWidth="1"/>
    <col min="6" max="6" width="21.375" style="57" customWidth="1"/>
    <col min="7" max="7" width="20" style="57" customWidth="1"/>
    <col min="8" max="8" width="14.125" style="57" hidden="1" customWidth="1"/>
    <col min="9" max="9" width="13.125" style="57" bestFit="1" customWidth="1"/>
    <col min="10" max="10" width="12.875" style="57" customWidth="1"/>
    <col min="11" max="16384" width="10.875" style="57"/>
  </cols>
  <sheetData>
    <row r="1" spans="1:7" x14ac:dyDescent="0.25">
      <c r="A1" s="61" t="s">
        <v>4</v>
      </c>
    </row>
    <row r="2" spans="1:7" x14ac:dyDescent="0.25">
      <c r="A2" s="52"/>
      <c r="B2" s="57" t="s">
        <v>5</v>
      </c>
    </row>
    <row r="3" spans="1:7" x14ac:dyDescent="0.25">
      <c r="A3" s="64"/>
      <c r="B3" s="57" t="s">
        <v>27</v>
      </c>
    </row>
    <row r="4" spans="1:7" x14ac:dyDescent="0.25">
      <c r="A4" s="63"/>
      <c r="B4" s="57" t="s">
        <v>6</v>
      </c>
    </row>
    <row r="5" spans="1:7" x14ac:dyDescent="0.25">
      <c r="B5" s="61"/>
    </row>
    <row r="6" spans="1:7" x14ac:dyDescent="0.25">
      <c r="B6" s="67" t="s">
        <v>28</v>
      </c>
      <c r="C6" s="125"/>
    </row>
    <row r="7" spans="1:7" x14ac:dyDescent="0.25">
      <c r="B7" s="67" t="s">
        <v>29</v>
      </c>
      <c r="C7" s="114" t="s">
        <v>30</v>
      </c>
    </row>
    <row r="9" spans="1:7" x14ac:dyDescent="0.25">
      <c r="B9" s="57" t="s">
        <v>31</v>
      </c>
    </row>
    <row r="10" spans="1:7" x14ac:dyDescent="0.25">
      <c r="B10" s="57" t="s">
        <v>32</v>
      </c>
    </row>
    <row r="11" spans="1:7" x14ac:dyDescent="0.25">
      <c r="B11" s="57" t="s">
        <v>33</v>
      </c>
    </row>
    <row r="12" spans="1:7" x14ac:dyDescent="0.25">
      <c r="B12" s="57" t="s">
        <v>34</v>
      </c>
    </row>
    <row r="13" spans="1:7" ht="47.25" x14ac:dyDescent="0.25">
      <c r="B13" s="67"/>
      <c r="C13" s="73" t="s">
        <v>35</v>
      </c>
      <c r="D13" s="67" t="s">
        <v>36</v>
      </c>
      <c r="E13" s="73" t="s">
        <v>37</v>
      </c>
      <c r="F13" s="129" t="s">
        <v>13</v>
      </c>
      <c r="G13" s="129"/>
    </row>
    <row r="14" spans="1:7" x14ac:dyDescent="0.25">
      <c r="B14" s="63" t="s">
        <v>14</v>
      </c>
      <c r="C14" s="63" t="str">
        <f>IF('Tenant - General'!C11="","",'Tenant - General'!C11)</f>
        <v/>
      </c>
      <c r="D14" s="63"/>
      <c r="E14" s="115"/>
      <c r="F14" s="130"/>
      <c r="G14" s="130"/>
    </row>
    <row r="15" spans="1:7" x14ac:dyDescent="0.25">
      <c r="B15" s="63" t="s">
        <v>15</v>
      </c>
      <c r="C15" s="63" t="str">
        <f>IF('Tenant - General'!C12="","",'Tenant - General'!C12)</f>
        <v/>
      </c>
      <c r="D15" s="115"/>
      <c r="E15" s="115"/>
      <c r="F15" s="130" t="s">
        <v>40</v>
      </c>
      <c r="G15" s="130"/>
    </row>
    <row r="16" spans="1:7" x14ac:dyDescent="0.25">
      <c r="B16" s="63" t="s">
        <v>17</v>
      </c>
      <c r="C16" s="63" t="str">
        <f>IF('Tenant - General'!C13="","",'Tenant - General'!C13)</f>
        <v/>
      </c>
      <c r="D16" s="115"/>
      <c r="E16" s="115"/>
      <c r="F16" s="130" t="s">
        <v>42</v>
      </c>
      <c r="G16" s="130"/>
    </row>
    <row r="17" spans="2:9" ht="32.1" customHeight="1" x14ac:dyDescent="0.25">
      <c r="B17" s="63" t="s">
        <v>19</v>
      </c>
      <c r="C17" s="63" t="str">
        <f>IF('Tenant - General'!C14="","",'Tenant - General'!C14)</f>
        <v/>
      </c>
      <c r="D17" s="63"/>
      <c r="E17" s="63"/>
      <c r="F17" s="131" t="s">
        <v>21</v>
      </c>
      <c r="G17" s="131"/>
    </row>
    <row r="20" spans="2:9" x14ac:dyDescent="0.25">
      <c r="B20" s="61" t="s">
        <v>43</v>
      </c>
      <c r="H20" s="57" t="s">
        <v>44</v>
      </c>
    </row>
    <row r="21" spans="2:9" ht="35.1" customHeight="1" x14ac:dyDescent="0.25">
      <c r="B21" s="128" t="s">
        <v>1778</v>
      </c>
      <c r="C21" s="128"/>
      <c r="D21" s="128"/>
      <c r="E21" s="128"/>
      <c r="F21" s="128"/>
    </row>
    <row r="22" spans="2:9" ht="51.95" customHeight="1" x14ac:dyDescent="0.25">
      <c r="B22" s="67"/>
      <c r="C22" s="67" t="s">
        <v>45</v>
      </c>
      <c r="D22" s="73" t="str">
        <f>_xlfn.CONCAT("Total meter use (",C23,")")</f>
        <v>Total meter use (kWh)</v>
      </c>
      <c r="E22" s="73" t="str">
        <f>_xlfn.CONCAT("Tenant area served by master meter(s) (",C7,")")</f>
        <v>Tenant area served by master meter(s) (Select units)</v>
      </c>
      <c r="F22" s="73" t="str">
        <f>_xlfn.CONCAT("Total occupied area served by master meter(s) (",C7,")")</f>
        <v>Total occupied area served by master meter(s) (Select units)</v>
      </c>
      <c r="H22" s="66" t="str">
        <f>_xlfn.CONCAT("Special Use Area (",C7,")")</f>
        <v>Special Use Area (Select units)</v>
      </c>
    </row>
    <row r="23" spans="2:9" x14ac:dyDescent="0.25">
      <c r="B23" s="63" t="s">
        <v>14</v>
      </c>
      <c r="C23" s="63" t="s">
        <v>46</v>
      </c>
      <c r="D23" s="116"/>
      <c r="E23" s="116"/>
      <c r="F23" s="116"/>
      <c r="G23" s="105"/>
      <c r="H23" s="63">
        <f>SUMIF('Landlord - High Use Areas'!C11:C17,TRUE,'Landlord - High Use Areas'!$C$28:$C$34)</f>
        <v>0</v>
      </c>
      <c r="I23" s="105"/>
    </row>
    <row r="24" spans="2:9" x14ac:dyDescent="0.25">
      <c r="D24" s="58"/>
      <c r="E24" s="58"/>
      <c r="F24" s="58"/>
    </row>
    <row r="25" spans="2:9" ht="36" customHeight="1" x14ac:dyDescent="0.25">
      <c r="B25" s="128" t="s">
        <v>47</v>
      </c>
      <c r="C25" s="128"/>
      <c r="D25" s="128"/>
      <c r="E25" s="128"/>
      <c r="F25" s="74"/>
    </row>
    <row r="26" spans="2:9" ht="63" customHeight="1" x14ac:dyDescent="0.25">
      <c r="B26" s="67"/>
      <c r="C26" s="67" t="s">
        <v>45</v>
      </c>
      <c r="D26" s="73" t="str">
        <f>_xlfn.CONCAT("Total meter use (", C27,")")</f>
        <v>Total meter use ()</v>
      </c>
      <c r="E26" s="77" t="str">
        <f>_xlfn.CONCAT("Total headcount of area served by master meter(s) (",'Tenant - General'!D18,")")</f>
        <v>Total headcount of area served by master meter(s) (average occupancy)</v>
      </c>
      <c r="G26" s="59"/>
      <c r="H26" s="66" t="str">
        <f>_xlfn.CONCAT("Tenant headcount in areas served by master meter (",'Tenant - General'!D18,")")</f>
        <v>Tenant headcount in areas served by master meter (average occupancy)</v>
      </c>
    </row>
    <row r="27" spans="2:9" x14ac:dyDescent="0.25">
      <c r="B27" s="63" t="s">
        <v>19</v>
      </c>
      <c r="C27" s="115"/>
      <c r="D27" s="116"/>
      <c r="E27" s="117"/>
      <c r="H27" s="69">
        <f>'Tenant - General'!C18</f>
        <v>0</v>
      </c>
    </row>
    <row r="28" spans="2:9" x14ac:dyDescent="0.25">
      <c r="D28" s="58"/>
      <c r="E28" s="70"/>
      <c r="F28" s="70"/>
    </row>
    <row r="29" spans="2:9" x14ac:dyDescent="0.25">
      <c r="B29" s="61" t="s">
        <v>48</v>
      </c>
      <c r="D29" s="58"/>
      <c r="E29" s="70"/>
      <c r="F29" s="70"/>
    </row>
    <row r="30" spans="2:9" ht="36" customHeight="1" x14ac:dyDescent="0.25">
      <c r="B30" s="128" t="s">
        <v>49</v>
      </c>
      <c r="C30" s="128"/>
      <c r="D30" s="128"/>
      <c r="E30" s="128"/>
      <c r="F30" s="128"/>
    </row>
    <row r="31" spans="2:9" ht="48.95" customHeight="1" x14ac:dyDescent="0.25">
      <c r="B31" s="67" t="s">
        <v>50</v>
      </c>
      <c r="C31" s="77" t="s">
        <v>51</v>
      </c>
      <c r="D31" s="78" t="str">
        <f>_xlfn.CONCAT("Total system consumption (",C32," &amp; ",C33,")")</f>
        <v>Total system consumption ( &amp; )</v>
      </c>
      <c r="E31" s="73" t="str">
        <f>_xlfn.CONCAT("Tenant area served by system (",C7,")")</f>
        <v>Tenant area served by system (Select units)</v>
      </c>
      <c r="F31" s="73" t="str">
        <f>_xlfn.CONCAT("Total occupied area served by system (",C7,")")</f>
        <v>Total occupied area served by system (Select units)</v>
      </c>
    </row>
    <row r="32" spans="2:9" x14ac:dyDescent="0.25">
      <c r="B32" s="49" t="s">
        <v>52</v>
      </c>
      <c r="C32" s="118"/>
      <c r="D32" s="119"/>
      <c r="E32" s="119"/>
      <c r="F32" s="119"/>
    </row>
    <row r="33" spans="2:8" x14ac:dyDescent="0.25">
      <c r="B33" s="63" t="s">
        <v>53</v>
      </c>
      <c r="C33" s="115"/>
      <c r="D33" s="116"/>
      <c r="E33" s="116"/>
      <c r="F33" s="116"/>
    </row>
    <row r="34" spans="2:8" x14ac:dyDescent="0.25">
      <c r="D34" s="58"/>
      <c r="E34" s="70"/>
      <c r="F34" s="70"/>
    </row>
    <row r="35" spans="2:8" x14ac:dyDescent="0.25">
      <c r="D35" s="58"/>
      <c r="E35" s="70"/>
      <c r="F35" s="70"/>
    </row>
    <row r="36" spans="2:8" x14ac:dyDescent="0.25">
      <c r="B36" s="61" t="s">
        <v>54</v>
      </c>
      <c r="D36" s="58"/>
      <c r="E36" s="70"/>
      <c r="F36" s="70"/>
      <c r="H36" s="57" t="s">
        <v>44</v>
      </c>
    </row>
    <row r="37" spans="2:8" ht="60.95" customHeight="1" x14ac:dyDescent="0.25">
      <c r="B37" s="128" t="s">
        <v>55</v>
      </c>
      <c r="C37" s="128"/>
      <c r="D37" s="128"/>
      <c r="E37" s="128"/>
      <c r="F37" s="128"/>
    </row>
    <row r="38" spans="2:8" ht="47.1" customHeight="1" x14ac:dyDescent="0.25">
      <c r="B38" s="67" t="s">
        <v>50</v>
      </c>
      <c r="C38" s="77" t="s">
        <v>56</v>
      </c>
      <c r="D38" s="78" t="s">
        <v>57</v>
      </c>
      <c r="E38" s="73" t="str">
        <f>_xlfn.CONCAT("Tenant area served by system (",C7,")")</f>
        <v>Tenant area served by system (Select units)</v>
      </c>
      <c r="F38" s="73" t="str">
        <f>_xlfn.CONCAT("Total occupied area served by system (",C7,")")</f>
        <v>Total occupied area served by system (Select units)</v>
      </c>
      <c r="H38" s="66" t="str">
        <f>_xlfn.CONCAT("Special Use Area (",C7,")")</f>
        <v>Special Use Area (Select units)</v>
      </c>
    </row>
    <row r="39" spans="2:8" x14ac:dyDescent="0.25">
      <c r="B39" s="120" t="s">
        <v>58</v>
      </c>
      <c r="C39" s="120"/>
      <c r="D39" s="121"/>
      <c r="E39" s="121"/>
      <c r="F39" s="121"/>
      <c r="H39" s="63">
        <f>SUMIF('Landlord - High Use Areas'!D11:D17,TRUE,'Landlord - High Use Areas'!$C$28:$C$34)</f>
        <v>0</v>
      </c>
    </row>
    <row r="40" spans="2:8" x14ac:dyDescent="0.25">
      <c r="B40" s="115" t="str">
        <f>IF(D39&gt;0,"Select refrigerant","")</f>
        <v/>
      </c>
      <c r="C40" s="115"/>
      <c r="D40" s="116"/>
      <c r="E40" s="116"/>
      <c r="F40" s="116"/>
      <c r="H40" s="63"/>
    </row>
    <row r="41" spans="2:8" x14ac:dyDescent="0.25">
      <c r="B41" s="115" t="str">
        <f>IF(D40&gt;0,"Select refrigerant","")</f>
        <v/>
      </c>
      <c r="C41" s="115"/>
      <c r="D41" s="116"/>
      <c r="E41" s="116"/>
      <c r="F41" s="116"/>
      <c r="H41" s="63">
        <f>SUMIF('Landlord - High Use Areas'!E11:E17,TRUE,'Landlord - High Use Areas'!$C$28:$C$34)</f>
        <v>0</v>
      </c>
    </row>
    <row r="42" spans="2:8" x14ac:dyDescent="0.25">
      <c r="D42" s="58"/>
      <c r="E42" s="58"/>
    </row>
    <row r="43" spans="2:8" x14ac:dyDescent="0.25">
      <c r="B43" s="61" t="s">
        <v>59</v>
      </c>
      <c r="D43" s="58"/>
      <c r="E43" s="70"/>
      <c r="F43" s="70"/>
    </row>
    <row r="44" spans="2:8" ht="53.1" customHeight="1" x14ac:dyDescent="0.25">
      <c r="B44" s="128" t="s">
        <v>60</v>
      </c>
      <c r="C44" s="128"/>
      <c r="D44" s="128"/>
      <c r="E44" s="128"/>
      <c r="F44" s="128"/>
    </row>
    <row r="45" spans="2:8" ht="49.5" customHeight="1" x14ac:dyDescent="0.25">
      <c r="B45" s="102" t="s">
        <v>61</v>
      </c>
      <c r="C45" s="103" t="s">
        <v>56</v>
      </c>
      <c r="D45" s="104" t="s">
        <v>62</v>
      </c>
      <c r="E45" s="83" t="s">
        <v>63</v>
      </c>
      <c r="F45" s="73" t="str">
        <f>_xlfn.CONCAT("Tenant area (",C7,")")</f>
        <v>Tenant area (Select units)</v>
      </c>
      <c r="G45" s="73" t="str">
        <f>_xlfn.CONCAT("Total building occupied area (",C7,")")</f>
        <v>Total building occupied area (Select units)</v>
      </c>
    </row>
    <row r="46" spans="2:8" x14ac:dyDescent="0.25">
      <c r="B46" s="120" t="s">
        <v>64</v>
      </c>
      <c r="C46" s="120" t="s">
        <v>30</v>
      </c>
      <c r="D46" s="121"/>
      <c r="E46" s="120" t="s">
        <v>65</v>
      </c>
      <c r="F46" s="116"/>
      <c r="G46" s="116"/>
    </row>
    <row r="47" spans="2:8" x14ac:dyDescent="0.25">
      <c r="B47" s="115" t="str">
        <f>IF($D$46&gt;0,"Select chemical","")</f>
        <v/>
      </c>
      <c r="C47" s="115" t="str">
        <f>IF(D46&gt;0,"Select units","")</f>
        <v/>
      </c>
      <c r="D47" s="116"/>
      <c r="E47" s="115"/>
      <c r="F47" s="116"/>
      <c r="G47" s="116"/>
    </row>
    <row r="48" spans="2:8" x14ac:dyDescent="0.25">
      <c r="B48" s="115" t="str">
        <f>IF($D$47&gt;0,"Select chemical","")</f>
        <v/>
      </c>
      <c r="C48" s="115" t="str">
        <f>IF(D47&gt;0,"Select units","")</f>
        <v/>
      </c>
      <c r="D48" s="116"/>
      <c r="E48" s="115"/>
      <c r="F48" s="116"/>
      <c r="G48" s="116"/>
    </row>
    <row r="49" spans="2:6" x14ac:dyDescent="0.25">
      <c r="B49" s="59"/>
      <c r="C49" s="60"/>
      <c r="F49" s="59"/>
    </row>
    <row r="50" spans="2:6" x14ac:dyDescent="0.25">
      <c r="B50" s="62" t="str">
        <f>IF(_backend!F75&gt;0,"Proceed to Landlord - Electricity Sources sheet &gt;","Proceed to Landlord - High Use Areas sheet &gt;")</f>
        <v>Proceed to Landlord - High Use Areas sheet &gt;</v>
      </c>
      <c r="C50" s="72"/>
    </row>
  </sheetData>
  <sheetProtection algorithmName="SHA-512" hashValue="Bt9OnZSfdcagjbrtmmJZ05B2xeDmMzYY/oEP54oTC5yrOskmG0t/zg6OVxCB/rnroGjTkRAorF71Mk9Q8yntsQ==" saltValue="uCHU+cnNewy6pegXNLlakg==" spinCount="100000" sheet="1" objects="1" scenarios="1" selectLockedCells="1"/>
  <mergeCells count="10">
    <mergeCell ref="B44:F44"/>
    <mergeCell ref="B25:E25"/>
    <mergeCell ref="B37:F37"/>
    <mergeCell ref="F13:G13"/>
    <mergeCell ref="F14:G14"/>
    <mergeCell ref="F15:G15"/>
    <mergeCell ref="F16:G16"/>
    <mergeCell ref="F17:G17"/>
    <mergeCell ref="B21:F21"/>
    <mergeCell ref="B30:F30"/>
  </mergeCells>
  <conditionalFormatting sqref="D15:D16">
    <cfRule type="expression" dxfId="52" priority="37">
      <formula>C15=TRUE</formula>
    </cfRule>
  </conditionalFormatting>
  <conditionalFormatting sqref="E15:E16">
    <cfRule type="expression" dxfId="51" priority="36">
      <formula>C15=TRUE</formula>
    </cfRule>
  </conditionalFormatting>
  <conditionalFormatting sqref="D23:F23">
    <cfRule type="expression" dxfId="50" priority="35">
      <formula>$C$14=TRUE</formula>
    </cfRule>
  </conditionalFormatting>
  <conditionalFormatting sqref="B23:F23">
    <cfRule type="expression" dxfId="49" priority="34">
      <formula>$C$14=""</formula>
    </cfRule>
  </conditionalFormatting>
  <conditionalFormatting sqref="B27:E27 H27">
    <cfRule type="expression" dxfId="48" priority="33">
      <formula>$C$17=""</formula>
    </cfRule>
  </conditionalFormatting>
  <conditionalFormatting sqref="C27:E27">
    <cfRule type="expression" dxfId="47" priority="32">
      <formula>$C$17=TRUE</formula>
    </cfRule>
  </conditionalFormatting>
  <conditionalFormatting sqref="C16:F16">
    <cfRule type="expression" dxfId="46" priority="26">
      <formula>$C$16=""</formula>
    </cfRule>
  </conditionalFormatting>
  <conditionalFormatting sqref="E14">
    <cfRule type="expression" dxfId="45" priority="25">
      <formula>C14=TRUE</formula>
    </cfRule>
  </conditionalFormatting>
  <conditionalFormatting sqref="C14:F14">
    <cfRule type="expression" dxfId="44" priority="24">
      <formula>$C$14=""</formula>
    </cfRule>
  </conditionalFormatting>
  <conditionalFormatting sqref="C15:F15">
    <cfRule type="expression" dxfId="43" priority="23">
      <formula>$C$15=""</formula>
    </cfRule>
  </conditionalFormatting>
  <conditionalFormatting sqref="C17:F17">
    <cfRule type="expression" dxfId="42" priority="22">
      <formula>$C$17=""</formula>
    </cfRule>
  </conditionalFormatting>
  <conditionalFormatting sqref="A4">
    <cfRule type="expression" dxfId="41" priority="19">
      <formula>$C$16=""</formula>
    </cfRule>
  </conditionalFormatting>
  <conditionalFormatting sqref="B40:F41">
    <cfRule type="expression" dxfId="40" priority="12">
      <formula>$D39&gt;0</formula>
    </cfRule>
  </conditionalFormatting>
  <conditionalFormatting sqref="F46:G48">
    <cfRule type="expression" dxfId="39" priority="10">
      <formula>$E46="Common area"</formula>
    </cfRule>
  </conditionalFormatting>
  <conditionalFormatting sqref="F46:G48">
    <cfRule type="expression" dxfId="38" priority="9">
      <formula>$E46="Tenant space"</formula>
    </cfRule>
  </conditionalFormatting>
  <conditionalFormatting sqref="B47:E47">
    <cfRule type="expression" dxfId="37" priority="8">
      <formula>$D$46&gt;0</formula>
    </cfRule>
  </conditionalFormatting>
  <conditionalFormatting sqref="D48:E48">
    <cfRule type="expression" dxfId="36" priority="7">
      <formula>$D$47&gt;0</formula>
    </cfRule>
  </conditionalFormatting>
  <conditionalFormatting sqref="B48:C48">
    <cfRule type="expression" dxfId="35" priority="6">
      <formula>$D$47&gt;0</formula>
    </cfRule>
  </conditionalFormatting>
  <conditionalFormatting sqref="B33:F33">
    <cfRule type="expression" dxfId="34" priority="5">
      <formula>$D32&gt;0</formula>
    </cfRule>
  </conditionalFormatting>
  <pageMargins left="0.7" right="0.7" top="0.75" bottom="0.75" header="0.3" footer="0.3"/>
  <pageSetup orientation="portrait" horizontalDpi="0" verticalDpi="0"/>
  <extLst>
    <ext xmlns:x14="http://schemas.microsoft.com/office/spreadsheetml/2009/9/main" uri="{78C0D931-6437-407d-A8EE-F0AAD7539E65}">
      <x14:conditionalFormattings>
        <x14:conditionalFormatting xmlns:xm="http://schemas.microsoft.com/office/excel/2006/main">
          <x14:cfRule type="expression" priority="2" id="{89BC59D8-57AB-3F4B-96F4-248F0D016130}">
            <xm:f>'Tenant - General'!$C$13=""</xm:f>
            <x14:dxf>
              <fill>
                <patternFill patternType="darkUp"/>
              </fill>
            </x14:dxf>
          </x14:cfRule>
          <xm:sqref>B33:F33</xm:sqref>
        </x14:conditionalFormatting>
        <x14:conditionalFormatting xmlns:xm="http://schemas.microsoft.com/office/excel/2006/main">
          <x14:cfRule type="expression" priority="4" id="{A7AA98AE-072E-D74F-80AA-80DA5D181E80}">
            <xm:f>'Tenant - General'!$C$12=""</xm:f>
            <x14:dxf>
              <fill>
                <patternFill patternType="darkUp"/>
              </fill>
            </x14:dxf>
          </x14:cfRule>
          <xm:sqref>B32:F32</xm:sqref>
        </x14:conditionalFormatting>
        <x14:conditionalFormatting xmlns:xm="http://schemas.microsoft.com/office/excel/2006/main">
          <x14:cfRule type="expression" priority="3" id="{46869CA1-12B8-594C-9D33-43E79671693D}">
            <xm:f>'Tenant - General'!$C$12=TRUE</xm:f>
            <x14:dxf>
              <fill>
                <patternFill>
                  <bgColor theme="4" tint="0.79998168889431442"/>
                </patternFill>
              </fill>
            </x14:dxf>
          </x14:cfRule>
          <xm:sqref>C32:F32</xm:sqref>
        </x14:conditionalFormatting>
        <x14:conditionalFormatting xmlns:xm="http://schemas.microsoft.com/office/excel/2006/main">
          <x14:cfRule type="expression" priority="1" id="{4C8ABDA1-80EB-5347-9E9B-1B44589BE569}">
            <xm:f>'Tenant - General'!$C$13=TRUE</xm:f>
            <x14:dxf>
              <fill>
                <patternFill>
                  <bgColor theme="4" tint="0.79998168889431442"/>
                </patternFill>
              </fill>
            </x14:dxf>
          </x14:cfRule>
          <xm:sqref>C33:F33</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47F764B-5EA2-7249-BB08-2D3A98E3332A}">
          <x14:formula1>
            <xm:f>_dropdowns!$H$2:$H$4</xm:f>
          </x14:formula1>
          <xm:sqref>C7</xm:sqref>
        </x14:dataValidation>
        <x14:dataValidation type="list" allowBlank="1" showInputMessage="1" showErrorMessage="1" xr:uid="{73D6F118-FF3C-EA4F-82AF-03D691E8D125}">
          <x14:formula1>
            <xm:f>_dropdowns!$T$2:$T$7</xm:f>
          </x14:formula1>
          <xm:sqref>C42 C32:C33</xm:sqref>
        </x14:dataValidation>
        <x14:dataValidation type="list" allowBlank="1" showInputMessage="1" showErrorMessage="1" xr:uid="{9BC448CC-04E4-B24E-A354-1E9A35D3681A}">
          <x14:formula1>
            <xm:f>_dropdowns!$B$2:$B$7</xm:f>
          </x14:formula1>
          <xm:sqref>C27</xm:sqref>
        </x14:dataValidation>
        <x14:dataValidation type="list" allowBlank="1" showInputMessage="1" showErrorMessage="1" xr:uid="{3DFEAAFB-EF64-B946-9783-980DC8F26938}">
          <x14:formula1>
            <xm:f>_dropdowns!$F$2:$F$6</xm:f>
          </x14:formula1>
          <xm:sqref>C24</xm:sqref>
        </x14:dataValidation>
        <x14:dataValidation type="list" allowBlank="1" showInputMessage="1" showErrorMessage="1" xr:uid="{E4698598-800D-DF4E-A5E3-6C5EC0353B2F}">
          <x14:formula1>
            <xm:f>_dropdowns!$J$2:$J$3</xm:f>
          </x14:formula1>
          <xm:sqref>C18</xm:sqref>
        </x14:dataValidation>
        <x14:dataValidation type="list" allowBlank="1" showInputMessage="1" showErrorMessage="1" xr:uid="{16AE5ACC-C1FD-3B42-86E3-98284F2E3F41}">
          <x14:formula1>
            <xm:f>_dropdowns!$Q$2:$Q$7</xm:f>
          </x14:formula1>
          <xm:sqref>D15</xm:sqref>
        </x14:dataValidation>
        <x14:dataValidation type="list" allowBlank="1" showInputMessage="1" showErrorMessage="1" xr:uid="{93077907-73F4-204C-8609-BF0A6409CE42}">
          <x14:formula1>
            <xm:f>_dropdowns!$V$2:$V$5</xm:f>
          </x14:formula1>
          <xm:sqref>D16</xm:sqref>
        </x14:dataValidation>
        <x14:dataValidation type="list" allowBlank="1" showInputMessage="1" showErrorMessage="1" xr:uid="{2FDBF272-8F1F-F64C-AB8F-F9DD47BE5399}">
          <x14:formula1>
            <xm:f>_dropdowns!$AA$2:$AA$6</xm:f>
          </x14:formula1>
          <xm:sqref>E15:E16</xm:sqref>
        </x14:dataValidation>
        <x14:dataValidation type="list" allowBlank="1" showInputMessage="1" showErrorMessage="1" xr:uid="{BFC44659-AE78-1D40-8C1A-BE4FF34378D3}">
          <x14:formula1>
            <xm:f>_dropdowns!$AH$2:$AH$5</xm:f>
          </x14:formula1>
          <xm:sqref>E14</xm:sqref>
        </x14:dataValidation>
        <x14:dataValidation type="list" allowBlank="1" showInputMessage="1" showErrorMessage="1" xr:uid="{2E68D5F6-A83A-3A43-964A-0B689C38A401}">
          <x14:formula1>
            <xm:f>_dropdowns!$AL$2:$AL$6</xm:f>
          </x14:formula1>
          <xm:sqref>C39:C41</xm:sqref>
        </x14:dataValidation>
        <x14:dataValidation type="list" allowBlank="1" showInputMessage="1" showErrorMessage="1" xr:uid="{C20EB062-C632-CD43-9529-30DD96542433}">
          <x14:formula1>
            <xm:f>_dropdowns!$AJ$2:$AJ$53</xm:f>
          </x14:formula1>
          <xm:sqref>B39:B41</xm:sqref>
        </x14:dataValidation>
        <x14:dataValidation type="list" allowBlank="1" showInputMessage="1" showErrorMessage="1" xr:uid="{AC20ACFA-9B71-8F46-B1D4-D6B8D0F6416E}">
          <x14:formula1>
            <xm:f>_dropdowns!$AL$2:$AL$7</xm:f>
          </x14:formula1>
          <xm:sqref>C46:C48</xm:sqref>
        </x14:dataValidation>
        <x14:dataValidation type="list" allowBlank="1" showInputMessage="1" showErrorMessage="1" xr:uid="{90CF0738-B245-4147-BC83-9A3363EF98EE}">
          <x14:formula1>
            <xm:f>_dropdowns!$AN$2:$AN$14</xm:f>
          </x14:formula1>
          <xm:sqref>B46:B48</xm:sqref>
        </x14:dataValidation>
        <x14:dataValidation type="list" allowBlank="1" showInputMessage="1" showErrorMessage="1" xr:uid="{50146F22-4879-A74E-8BB7-6252A0B8620C}">
          <x14:formula1>
            <xm:f>_dropdowns!$AP$2:$AP$5</xm:f>
          </x14:formula1>
          <xm:sqref>E46:E48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DB484-4802-1846-B1D6-1FC492C2ECE7}">
  <sheetPr codeName="Sheet4">
    <tabColor rgb="FF2ABDC3"/>
    <pageSetUpPr autoPageBreaks="0"/>
  </sheetPr>
  <dimension ref="A1:F18"/>
  <sheetViews>
    <sheetView showGridLines="0" zoomScaleNormal="100" workbookViewId="0">
      <selection activeCell="C8" sqref="C8"/>
    </sheetView>
  </sheetViews>
  <sheetFormatPr defaultColWidth="10.875" defaultRowHeight="15.75" x14ac:dyDescent="0.25"/>
  <cols>
    <col min="1" max="1" width="10.875" style="57"/>
    <col min="2" max="2" width="31.375" style="57" customWidth="1"/>
    <col min="3" max="3" width="8.625" style="57" customWidth="1"/>
    <col min="4" max="4" width="23.375" style="57" customWidth="1"/>
    <col min="5" max="5" width="14.375" style="57" customWidth="1"/>
    <col min="6" max="6" width="47.875" style="57" customWidth="1"/>
    <col min="7" max="16384" width="10.875" style="57"/>
  </cols>
  <sheetData>
    <row r="1" spans="1:6" x14ac:dyDescent="0.25">
      <c r="A1" s="61" t="s">
        <v>4</v>
      </c>
    </row>
    <row r="2" spans="1:6" x14ac:dyDescent="0.25">
      <c r="A2" s="52"/>
      <c r="B2" s="57" t="s">
        <v>5</v>
      </c>
    </row>
    <row r="3" spans="1:6" x14ac:dyDescent="0.25">
      <c r="A3" s="64"/>
      <c r="B3" s="57" t="s">
        <v>27</v>
      </c>
    </row>
    <row r="4" spans="1:6" x14ac:dyDescent="0.25">
      <c r="A4" s="63"/>
      <c r="B4" s="57" t="s">
        <v>6</v>
      </c>
    </row>
    <row r="6" spans="1:6" x14ac:dyDescent="0.25">
      <c r="B6" s="57" t="s">
        <v>66</v>
      </c>
    </row>
    <row r="7" spans="1:6" ht="36" customHeight="1" x14ac:dyDescent="0.25">
      <c r="B7" s="67" t="s">
        <v>67</v>
      </c>
      <c r="C7" s="76" t="s">
        <v>68</v>
      </c>
      <c r="D7" s="73" t="s">
        <v>69</v>
      </c>
      <c r="E7" s="73" t="s">
        <v>70</v>
      </c>
      <c r="F7" s="67" t="s">
        <v>71</v>
      </c>
    </row>
    <row r="8" spans="1:6" ht="31.5" x14ac:dyDescent="0.25">
      <c r="B8" s="66" t="s">
        <v>72</v>
      </c>
      <c r="C8" s="124"/>
      <c r="D8" s="115"/>
      <c r="E8" s="115" t="str">
        <f>IF(D8&gt;0,"Select units","")</f>
        <v/>
      </c>
      <c r="F8" s="66" t="s">
        <v>73</v>
      </c>
    </row>
    <row r="9" spans="1:6" ht="31.5" x14ac:dyDescent="0.25">
      <c r="B9" s="66" t="s">
        <v>74</v>
      </c>
      <c r="C9" s="124"/>
      <c r="D9" s="115"/>
      <c r="E9" s="115" t="str">
        <f t="shared" ref="E9" si="0">IF(D9&gt;0,"Select units","")</f>
        <v/>
      </c>
      <c r="F9" s="66" t="s">
        <v>75</v>
      </c>
    </row>
    <row r="10" spans="1:6" ht="48.95" customHeight="1" x14ac:dyDescent="0.25">
      <c r="B10" s="66" t="s">
        <v>76</v>
      </c>
      <c r="C10" s="124"/>
      <c r="D10" s="85"/>
      <c r="E10" s="85"/>
      <c r="F10" s="66" t="s">
        <v>77</v>
      </c>
    </row>
    <row r="11" spans="1:6" ht="31.5" x14ac:dyDescent="0.25">
      <c r="B11" s="66" t="s">
        <v>78</v>
      </c>
      <c r="C11" s="124"/>
      <c r="D11" s="115"/>
      <c r="E11" s="115" t="str">
        <f>IF(D11&gt;0,"Select units","")</f>
        <v/>
      </c>
      <c r="F11" s="66" t="s">
        <v>79</v>
      </c>
    </row>
    <row r="12" spans="1:6" ht="32.1" customHeight="1" x14ac:dyDescent="0.25">
      <c r="B12" s="66" t="s">
        <v>80</v>
      </c>
      <c r="C12" s="124"/>
      <c r="D12" s="115"/>
      <c r="E12" s="115" t="str">
        <f>IF(D12&gt;0,"Select units","")</f>
        <v/>
      </c>
      <c r="F12" s="66" t="s">
        <v>81</v>
      </c>
    </row>
    <row r="13" spans="1:6" ht="32.1" customHeight="1" x14ac:dyDescent="0.25">
      <c r="B13" s="66" t="s">
        <v>82</v>
      </c>
      <c r="C13" s="124"/>
      <c r="D13" s="85"/>
      <c r="E13" s="85" t="str">
        <f>IF(D13&gt;0,"Select units","")</f>
        <v/>
      </c>
      <c r="F13" s="66" t="s">
        <v>83</v>
      </c>
    </row>
    <row r="14" spans="1:6" x14ac:dyDescent="0.25">
      <c r="C14" s="72" t="str">
        <f>IF(AND(SUM(C8:C13)&lt;&gt;1,_backend!F75&gt;0), "Total must add to 100%","")</f>
        <v/>
      </c>
    </row>
    <row r="15" spans="1:6" x14ac:dyDescent="0.25">
      <c r="B15" s="57" t="str">
        <f>IF(C13&gt;0,"What is the fate of renewable energy attributes from the onsite renewable generation?","")</f>
        <v/>
      </c>
    </row>
    <row r="16" spans="1:6" x14ac:dyDescent="0.25">
      <c r="B16" s="132" t="s">
        <v>210</v>
      </c>
      <c r="C16" s="133"/>
      <c r="D16" s="134"/>
    </row>
    <row r="18" spans="2:2" x14ac:dyDescent="0.25">
      <c r="B18" s="62" t="s">
        <v>84</v>
      </c>
    </row>
  </sheetData>
  <sheetProtection algorithmName="SHA-512" hashValue="+EfwgWsY+7j2jcKLao0/OlKaIkSnOOSkgsHoaOrsyxecKcgQXS0I2/1JaSLMq3wQwpqHuYOBfH/3hLsk/EtCbA==" saltValue="d0YZTOPFKdebpjBd4sLQbw==" spinCount="100000" sheet="1" objects="1" formatCells="0" insertRows="0" selectLockedCells="1" autoFilter="0"/>
  <mergeCells count="1">
    <mergeCell ref="B16:D16"/>
  </mergeCells>
  <conditionalFormatting sqref="D8:D9">
    <cfRule type="expression" dxfId="29" priority="7">
      <formula>$C8&gt;0</formula>
    </cfRule>
  </conditionalFormatting>
  <conditionalFormatting sqref="E8:E9 E11:E12">
    <cfRule type="expression" dxfId="28" priority="9">
      <formula>$D8&gt;0</formula>
    </cfRule>
  </conditionalFormatting>
  <conditionalFormatting sqref="D11:D12">
    <cfRule type="expression" dxfId="27" priority="8">
      <formula>$C11&gt;0</formula>
    </cfRule>
  </conditionalFormatting>
  <conditionalFormatting sqref="A4">
    <cfRule type="expression" dxfId="26" priority="5">
      <formula>$C$16=""</formula>
    </cfRule>
  </conditionalFormatting>
  <conditionalFormatting sqref="B16">
    <cfRule type="expression" dxfId="25" priority="38">
      <formula>$C$13&gt;0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6" id="{46B58E84-00F1-6D4D-8952-9309C3C5BE2C}">
            <xm:f>_backend!$F$75=0</xm:f>
            <x14:dxf>
              <fill>
                <patternFill patternType="darkUp"/>
              </fill>
            </x14:dxf>
          </x14:cfRule>
          <xm:sqref>B7:F10 B11:F13</xm:sqref>
        </x14:conditionalFormatting>
        <x14:conditionalFormatting xmlns:xm="http://schemas.microsoft.com/office/excel/2006/main">
          <x14:cfRule type="expression" priority="4" id="{A2B489A8-0324-604F-BE46-414E2771DE99}">
            <xm:f>_backend!$F$75=0</xm:f>
            <x14:dxf>
              <fill>
                <patternFill patternType="darkUp"/>
              </fill>
            </x14:dxf>
          </x14:cfRule>
          <xm:sqref>B10</xm:sqref>
        </x14:conditionalFormatting>
        <x14:conditionalFormatting xmlns:xm="http://schemas.microsoft.com/office/excel/2006/main">
          <x14:cfRule type="expression" priority="3" id="{6FA576D4-7D3C-B744-90F6-0799F30AE9F6}">
            <xm:f>_backend!$F$75=0</xm:f>
            <x14:dxf>
              <fill>
                <patternFill patternType="darkUp"/>
              </fill>
            </x14:dxf>
          </x14:cfRule>
          <xm:sqref>C10</xm:sqref>
        </x14:conditionalFormatting>
        <x14:conditionalFormatting xmlns:xm="http://schemas.microsoft.com/office/excel/2006/main">
          <x14:cfRule type="expression" priority="2" id="{17CEB151-B094-C242-A496-9B69C54C975E}">
            <xm:f>_backend!$F$75=0</xm:f>
            <x14:dxf>
              <fill>
                <patternFill patternType="darkUp"/>
              </fill>
            </x14:dxf>
          </x14:cfRule>
          <xm:sqref>D10</xm:sqref>
        </x14:conditionalFormatting>
        <x14:conditionalFormatting xmlns:xm="http://schemas.microsoft.com/office/excel/2006/main">
          <x14:cfRule type="expression" priority="1" id="{82758DFD-8D3B-B942-ABE8-CDFE7F0B2C0E}">
            <xm:f>_backend!$F$75=0</xm:f>
            <x14:dxf>
              <fill>
                <patternFill patternType="darkUp"/>
              </fill>
            </x14:dxf>
          </x14:cfRule>
          <xm:sqref>E10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483D21E-EF31-1A45-972E-2349F35547D2}">
          <x14:formula1>
            <xm:f>_dropdowns!$AF$2:$AF$6</xm:f>
          </x14:formula1>
          <xm:sqref>E8:E9 E11:E13</xm:sqref>
        </x14:dataValidation>
        <x14:dataValidation type="list" allowBlank="1" showInputMessage="1" showErrorMessage="1" xr:uid="{C8ED48FF-63F1-7A48-8795-56E83C815424}">
          <x14:formula1>
            <xm:f>_dropdowns!$AC$2:$AC$5</xm:f>
          </x14:formula1>
          <xm:sqref>B16:D16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D68C-B9E8-6E43-A352-D104A9FFD856}">
  <sheetPr codeName="Sheet5">
    <tabColor rgb="FF2ABDC3"/>
  </sheetPr>
  <dimension ref="A1:J37"/>
  <sheetViews>
    <sheetView zoomScaleNormal="100" workbookViewId="0">
      <selection activeCell="C11" sqref="C11"/>
    </sheetView>
  </sheetViews>
  <sheetFormatPr defaultColWidth="10.875" defaultRowHeight="15.75" x14ac:dyDescent="0.25"/>
  <cols>
    <col min="1" max="1" width="10.875" style="57"/>
    <col min="2" max="2" width="25.375" style="57" customWidth="1"/>
    <col min="3" max="3" width="12.5" style="57" customWidth="1"/>
    <col min="4" max="4" width="12" style="57" customWidth="1"/>
    <col min="5" max="7" width="10.875" style="57"/>
    <col min="8" max="8" width="0" style="57" hidden="1" customWidth="1"/>
    <col min="9" max="16384" width="10.875" style="57"/>
  </cols>
  <sheetData>
    <row r="1" spans="1:8" x14ac:dyDescent="0.25">
      <c r="A1" s="61" t="s">
        <v>4</v>
      </c>
    </row>
    <row r="2" spans="1:8" x14ac:dyDescent="0.25">
      <c r="A2" s="52"/>
      <c r="B2" s="57" t="s">
        <v>5</v>
      </c>
    </row>
    <row r="3" spans="1:8" x14ac:dyDescent="0.25">
      <c r="A3" s="64"/>
      <c r="B3" s="57" t="s">
        <v>27</v>
      </c>
    </row>
    <row r="4" spans="1:8" x14ac:dyDescent="0.25">
      <c r="A4" s="63"/>
      <c r="B4" s="57" t="s">
        <v>6</v>
      </c>
    </row>
    <row r="6" spans="1:8" x14ac:dyDescent="0.25">
      <c r="B6" s="61" t="s">
        <v>85</v>
      </c>
    </row>
    <row r="7" spans="1:8" x14ac:dyDescent="0.25">
      <c r="B7" s="57" t="s">
        <v>86</v>
      </c>
    </row>
    <row r="8" spans="1:8" x14ac:dyDescent="0.25">
      <c r="B8" s="57" t="s">
        <v>87</v>
      </c>
    </row>
    <row r="9" spans="1:8" x14ac:dyDescent="0.25">
      <c r="B9" s="57" t="s">
        <v>10</v>
      </c>
    </row>
    <row r="10" spans="1:8" x14ac:dyDescent="0.25">
      <c r="B10" s="67" t="s">
        <v>88</v>
      </c>
      <c r="C10" s="67" t="s">
        <v>14</v>
      </c>
      <c r="D10" s="67" t="s">
        <v>52</v>
      </c>
      <c r="E10" s="67" t="s">
        <v>53</v>
      </c>
      <c r="F10" s="67" t="s">
        <v>19</v>
      </c>
      <c r="H10" s="57" t="s">
        <v>89</v>
      </c>
    </row>
    <row r="11" spans="1:8" x14ac:dyDescent="0.25">
      <c r="B11" s="63" t="s">
        <v>90</v>
      </c>
      <c r="C11" s="115" t="s">
        <v>20</v>
      </c>
      <c r="D11" s="115"/>
      <c r="E11" s="115" t="s">
        <v>20</v>
      </c>
      <c r="F11" s="115"/>
      <c r="H11" s="57">
        <f t="shared" ref="H11:H17" si="0">COUNTIF(C11:F11,TRUE)</f>
        <v>0</v>
      </c>
    </row>
    <row r="12" spans="1:8" x14ac:dyDescent="0.25">
      <c r="B12" s="63" t="s">
        <v>91</v>
      </c>
      <c r="C12" s="115" t="s">
        <v>20</v>
      </c>
      <c r="D12" s="115"/>
      <c r="E12" s="115"/>
      <c r="F12" s="115"/>
      <c r="H12" s="57">
        <f t="shared" si="0"/>
        <v>0</v>
      </c>
    </row>
    <row r="13" spans="1:8" x14ac:dyDescent="0.25">
      <c r="B13" s="63" t="s">
        <v>92</v>
      </c>
      <c r="C13" s="115" t="s">
        <v>20</v>
      </c>
      <c r="D13" s="115"/>
      <c r="E13" s="115"/>
      <c r="F13" s="115" t="s">
        <v>20</v>
      </c>
      <c r="H13" s="57">
        <f t="shared" si="0"/>
        <v>0</v>
      </c>
    </row>
    <row r="14" spans="1:8" x14ac:dyDescent="0.25">
      <c r="B14" s="63" t="s">
        <v>93</v>
      </c>
      <c r="C14" s="115"/>
      <c r="D14" s="115"/>
      <c r="E14" s="115"/>
      <c r="F14" s="115"/>
      <c r="H14" s="57">
        <f t="shared" si="0"/>
        <v>0</v>
      </c>
    </row>
    <row r="15" spans="1:8" x14ac:dyDescent="0.25">
      <c r="B15" s="63" t="s">
        <v>94</v>
      </c>
      <c r="C15" s="115"/>
      <c r="D15" s="115" t="s">
        <v>20</v>
      </c>
      <c r="E15" s="115"/>
      <c r="F15" s="115"/>
      <c r="H15" s="57">
        <f t="shared" si="0"/>
        <v>0</v>
      </c>
    </row>
    <row r="16" spans="1:8" x14ac:dyDescent="0.25">
      <c r="B16" s="115" t="s">
        <v>1779</v>
      </c>
      <c r="C16" s="115"/>
      <c r="D16" s="115"/>
      <c r="E16" s="115"/>
      <c r="F16" s="115"/>
      <c r="H16" s="57">
        <f t="shared" si="0"/>
        <v>0</v>
      </c>
    </row>
    <row r="17" spans="1:10" x14ac:dyDescent="0.25">
      <c r="B17" s="115" t="s">
        <v>1779</v>
      </c>
      <c r="C17" s="115"/>
      <c r="D17" s="115"/>
      <c r="E17" s="115"/>
      <c r="F17" s="115"/>
      <c r="H17" s="57">
        <f t="shared" si="0"/>
        <v>0</v>
      </c>
    </row>
    <row r="19" spans="1:10" hidden="1" x14ac:dyDescent="0.25">
      <c r="A19" s="57" t="s">
        <v>44</v>
      </c>
      <c r="B19" s="57" t="s">
        <v>95</v>
      </c>
      <c r="C19" s="57">
        <f>COUNTIF(C11:C17,TRUE)</f>
        <v>0</v>
      </c>
      <c r="D19" s="57">
        <f t="shared" ref="D19:F19" si="1">COUNTIF(D11:D17,TRUE)</f>
        <v>0</v>
      </c>
      <c r="E19" s="57">
        <f t="shared" si="1"/>
        <v>0</v>
      </c>
      <c r="F19" s="57">
        <f t="shared" si="1"/>
        <v>0</v>
      </c>
    </row>
    <row r="21" spans="1:10" x14ac:dyDescent="0.25">
      <c r="B21" s="61" t="s">
        <v>96</v>
      </c>
    </row>
    <row r="22" spans="1:10" ht="35.1" customHeight="1" x14ac:dyDescent="0.25">
      <c r="B22" s="126" t="s">
        <v>97</v>
      </c>
      <c r="C22" s="126"/>
      <c r="D22" s="126"/>
      <c r="E22" s="126"/>
      <c r="F22" s="126"/>
      <c r="G22" s="126"/>
      <c r="H22" s="126"/>
      <c r="I22" s="126"/>
      <c r="J22" s="126"/>
    </row>
    <row r="23" spans="1:10" ht="35.1" customHeight="1" x14ac:dyDescent="0.25">
      <c r="B23" s="126" t="s">
        <v>98</v>
      </c>
      <c r="C23" s="126"/>
      <c r="D23" s="126"/>
      <c r="E23" s="126"/>
      <c r="F23" s="126"/>
      <c r="G23" s="126"/>
      <c r="H23" s="126"/>
      <c r="I23" s="126"/>
      <c r="J23" s="126"/>
    </row>
    <row r="24" spans="1:10" ht="36" customHeight="1" x14ac:dyDescent="0.25">
      <c r="B24" s="126" t="s">
        <v>99</v>
      </c>
      <c r="C24" s="126"/>
      <c r="D24" s="126"/>
      <c r="E24" s="126"/>
      <c r="F24" s="126"/>
      <c r="G24" s="126"/>
      <c r="H24" s="126"/>
      <c r="I24" s="126"/>
      <c r="J24" s="126"/>
    </row>
    <row r="26" spans="1:10" ht="31.5" x14ac:dyDescent="0.25">
      <c r="B26" s="73" t="s">
        <v>100</v>
      </c>
      <c r="C26" s="73" t="str">
        <f>_xlfn.CONCAT("Area (",'Landlord - General'!C7,")")</f>
        <v>Area (Select units)</v>
      </c>
      <c r="D26" s="67" t="s">
        <v>14</v>
      </c>
      <c r="E26" s="67" t="s">
        <v>52</v>
      </c>
      <c r="F26" s="67" t="s">
        <v>53</v>
      </c>
      <c r="G26" s="67" t="s">
        <v>19</v>
      </c>
    </row>
    <row r="27" spans="1:10" x14ac:dyDescent="0.25">
      <c r="B27" s="80" t="s">
        <v>101</v>
      </c>
      <c r="C27" s="79"/>
      <c r="D27" s="122" t="str">
        <f>IF(C19&gt;0,'Landlord - General'!D23,"")</f>
        <v/>
      </c>
      <c r="E27" s="122"/>
      <c r="F27" s="122"/>
      <c r="G27" s="122" t="str">
        <f>IF(F19&gt;0,'Landlord - General'!D27,"")</f>
        <v/>
      </c>
    </row>
    <row r="28" spans="1:10" x14ac:dyDescent="0.25">
      <c r="B28" s="63" t="s">
        <v>102</v>
      </c>
      <c r="C28" s="116"/>
      <c r="D28" s="116"/>
      <c r="E28" s="116"/>
      <c r="F28" s="116"/>
      <c r="G28" s="116"/>
    </row>
    <row r="29" spans="1:10" x14ac:dyDescent="0.25">
      <c r="B29" s="63" t="s">
        <v>91</v>
      </c>
      <c r="C29" s="116"/>
      <c r="D29" s="116"/>
      <c r="E29" s="116"/>
      <c r="F29" s="116"/>
      <c r="G29" s="116"/>
    </row>
    <row r="30" spans="1:10" x14ac:dyDescent="0.25">
      <c r="B30" s="63" t="s">
        <v>103</v>
      </c>
      <c r="C30" s="116"/>
      <c r="D30" s="116"/>
      <c r="E30" s="116"/>
      <c r="F30" s="116"/>
      <c r="G30" s="116"/>
    </row>
    <row r="31" spans="1:10" x14ac:dyDescent="0.25">
      <c r="B31" s="63" t="s">
        <v>104</v>
      </c>
      <c r="C31" s="116"/>
      <c r="D31" s="116"/>
      <c r="E31" s="116"/>
      <c r="F31" s="116"/>
      <c r="G31" s="116"/>
    </row>
    <row r="32" spans="1:10" x14ac:dyDescent="0.25">
      <c r="B32" s="63" t="s">
        <v>94</v>
      </c>
      <c r="C32" s="116"/>
      <c r="D32" s="116"/>
      <c r="E32" s="116"/>
      <c r="F32" s="116"/>
      <c r="G32" s="116"/>
    </row>
    <row r="33" spans="2:7" x14ac:dyDescent="0.25">
      <c r="B33" s="63" t="str">
        <f>B16</f>
        <v>Other (specify here)</v>
      </c>
      <c r="C33" s="116"/>
      <c r="D33" s="116"/>
      <c r="E33" s="116"/>
      <c r="F33" s="116"/>
      <c r="G33" s="116"/>
    </row>
    <row r="34" spans="2:7" x14ac:dyDescent="0.25">
      <c r="B34" s="63" t="str">
        <f>B17</f>
        <v>Other (specify here)</v>
      </c>
      <c r="C34" s="116"/>
      <c r="D34" s="116"/>
      <c r="E34" s="116"/>
      <c r="F34" s="116"/>
      <c r="G34" s="116"/>
    </row>
    <row r="35" spans="2:7" x14ac:dyDescent="0.25">
      <c r="B35" s="63" t="s">
        <v>105</v>
      </c>
      <c r="C35" s="123" t="str">
        <f>'Landlord - General'!C7</f>
        <v>Select units</v>
      </c>
      <c r="D35" s="123" t="str">
        <f>'Landlord - General'!C23</f>
        <v>kWh</v>
      </c>
      <c r="E35" s="115" t="s">
        <v>30</v>
      </c>
      <c r="F35" s="115" t="s">
        <v>30</v>
      </c>
      <c r="G35" s="123">
        <f>'Landlord - General'!C27</f>
        <v>0</v>
      </c>
    </row>
    <row r="36" spans="2:7" x14ac:dyDescent="0.25">
      <c r="B36" s="62" t="s">
        <v>106</v>
      </c>
    </row>
    <row r="37" spans="2:7" x14ac:dyDescent="0.25">
      <c r="B37" s="62" t="s">
        <v>107</v>
      </c>
    </row>
  </sheetData>
  <sheetProtection algorithmName="SHA-512" hashValue="QjlJD63ZWljMFrWeaNqy2XPlT9lX83ACbr+odYJG/5RRziMP6iuYehq/9JXJsSs6IL5mimSzT+4lw8gHlfFEkA==" saltValue="WKvWgeHZ0lZHS3iyA/GKhg==" spinCount="100000" sheet="1" objects="1" scenarios="1" selectLockedCells="1"/>
  <mergeCells count="3">
    <mergeCell ref="B22:J22"/>
    <mergeCell ref="B23:J23"/>
    <mergeCell ref="B24:J24"/>
  </mergeCells>
  <conditionalFormatting sqref="C28:C34">
    <cfRule type="expression" dxfId="19" priority="13">
      <formula>$H11&gt;0</formula>
    </cfRule>
  </conditionalFormatting>
  <conditionalFormatting sqref="E35:F35">
    <cfRule type="expression" dxfId="18" priority="12">
      <formula>D$19&gt;0</formula>
    </cfRule>
  </conditionalFormatting>
  <conditionalFormatting sqref="E27:F27">
    <cfRule type="expression" dxfId="17" priority="11">
      <formula>D$19&gt;0</formula>
    </cfRule>
  </conditionalFormatting>
  <conditionalFormatting sqref="D28:G34">
    <cfRule type="expression" dxfId="16" priority="10">
      <formula>C11=TRUE</formula>
    </cfRule>
  </conditionalFormatting>
  <conditionalFormatting sqref="A4">
    <cfRule type="expression" dxfId="15" priority="1">
      <formula>$C$16=""</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8" id="{F29FF2A9-0CB1-7549-8B5A-DBE180A2B16C}">
            <xm:f>'Landlord - General'!$C$14=""</xm:f>
            <x14:dxf>
              <fill>
                <patternFill patternType="darkUp"/>
              </fill>
            </x14:dxf>
          </x14:cfRule>
          <x14:cfRule type="expression" priority="9" id="{2977DE68-E64E-144A-AE2C-9E5EEEF9058A}">
            <xm:f>'Landlord - General'!$C$14=TRUE</xm:f>
            <x14:dxf>
              <fill>
                <patternFill>
                  <bgColor theme="4" tint="0.79998168889431442"/>
                </patternFill>
              </fill>
            </x14:dxf>
          </x14:cfRule>
          <xm:sqref>C11:C17</xm:sqref>
        </x14:conditionalFormatting>
        <x14:conditionalFormatting xmlns:xm="http://schemas.microsoft.com/office/excel/2006/main">
          <x14:cfRule type="expression" priority="6" id="{7106B3F0-1326-9048-A176-B396EB0A1B8F}">
            <xm:f>'Landlord - General'!$C$15=TRUE</xm:f>
            <x14:dxf>
              <fill>
                <patternFill>
                  <bgColor theme="4" tint="0.79998168889431442"/>
                </patternFill>
              </fill>
            </x14:dxf>
          </x14:cfRule>
          <x14:cfRule type="expression" priority="7" id="{99DE9310-517D-8145-8A48-1E39F1C70825}">
            <xm:f>'Landlord - General'!$C$15=""</xm:f>
            <x14:dxf>
              <fill>
                <patternFill patternType="darkUp"/>
              </fill>
            </x14:dxf>
          </x14:cfRule>
          <xm:sqref>D11:D17</xm:sqref>
        </x14:conditionalFormatting>
        <x14:conditionalFormatting xmlns:xm="http://schemas.microsoft.com/office/excel/2006/main">
          <x14:cfRule type="expression" priority="4" id="{0D7962E0-0DC3-A846-9890-98550949330D}">
            <xm:f>'Landlord - General'!$C$16=""</xm:f>
            <x14:dxf>
              <fill>
                <patternFill patternType="darkUp"/>
              </fill>
            </x14:dxf>
          </x14:cfRule>
          <x14:cfRule type="expression" priority="5" id="{CE379837-799B-A247-AF80-EF335F31FCDF}">
            <xm:f>'Landlord - General'!$C$16=TRUE</xm:f>
            <x14:dxf>
              <fill>
                <patternFill>
                  <bgColor theme="4" tint="0.79998168889431442"/>
                </patternFill>
              </fill>
            </x14:dxf>
          </x14:cfRule>
          <xm:sqref>E11:E17</xm:sqref>
        </x14:conditionalFormatting>
        <x14:conditionalFormatting xmlns:xm="http://schemas.microsoft.com/office/excel/2006/main">
          <x14:cfRule type="expression" priority="2" id="{C2AB5A89-BBE9-744D-A6A1-8A2C1CDF0F3B}">
            <xm:f>'Landlord - General'!$C$17=""</xm:f>
            <x14:dxf>
              <fill>
                <patternFill patternType="darkUp"/>
              </fill>
            </x14:dxf>
          </x14:cfRule>
          <x14:cfRule type="expression" priority="3" id="{A40646DF-81D1-F944-BA35-131480787887}">
            <xm:f>'Landlord - General'!$C$17=TRUE</xm:f>
            <x14:dxf>
              <fill>
                <patternFill>
                  <bgColor theme="4" tint="0.79998168889431442"/>
                </patternFill>
              </fill>
            </x14:dxf>
          </x14:cfRule>
          <xm:sqref>F11:F17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4698598-800D-DF4E-A5E3-6C5EC0353B2F}">
          <x14:formula1>
            <xm:f>_dropdowns!$J$2:$J$3</xm:f>
          </x14:formula1>
          <xm:sqref>C7:C8 C11:F17</xm:sqref>
        </x14:dataValidation>
        <x14:dataValidation type="list" allowBlank="1" showInputMessage="1" showErrorMessage="1" xr:uid="{7FD96146-4F90-7648-B705-9FCB487AC4C1}">
          <x14:formula1>
            <xm:f>_dropdowns!$D$2:$D$7</xm:f>
          </x14:formula1>
          <xm:sqref>E35:G35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80F4-3E00-BE40-8B63-593EE81C2813}">
  <sheetPr codeName="Sheet6">
    <tabColor rgb="FFF6E909"/>
  </sheetPr>
  <dimension ref="B3:J42"/>
  <sheetViews>
    <sheetView zoomScaleNormal="100" workbookViewId="0">
      <selection activeCell="H21" sqref="H21"/>
    </sheetView>
  </sheetViews>
  <sheetFormatPr defaultColWidth="10.875" defaultRowHeight="15.75" x14ac:dyDescent="0.25"/>
  <cols>
    <col min="1" max="1" width="10.875" style="57"/>
    <col min="2" max="2" width="32.625" style="57" customWidth="1"/>
    <col min="3" max="3" width="9.625" style="57" customWidth="1"/>
    <col min="4" max="4" width="7.625" style="57" hidden="1" customWidth="1"/>
    <col min="5" max="5" width="14.375" style="57" customWidth="1"/>
    <col min="6" max="6" width="17.375" style="57" customWidth="1"/>
    <col min="7" max="7" width="14.875" style="57" customWidth="1"/>
    <col min="8" max="16384" width="10.875" style="57"/>
  </cols>
  <sheetData>
    <row r="3" spans="2:8" x14ac:dyDescent="0.25">
      <c r="B3" s="61"/>
    </row>
    <row r="4" spans="2:8" ht="39.950000000000003" customHeight="1" x14ac:dyDescent="0.25">
      <c r="B4" s="61" t="s">
        <v>14</v>
      </c>
      <c r="C4" s="61" t="s">
        <v>105</v>
      </c>
      <c r="D4" s="61" t="s">
        <v>108</v>
      </c>
      <c r="E4" s="83" t="s">
        <v>109</v>
      </c>
      <c r="F4" s="83" t="s">
        <v>110</v>
      </c>
      <c r="G4" s="83" t="s">
        <v>70</v>
      </c>
    </row>
    <row r="5" spans="2:8" x14ac:dyDescent="0.25">
      <c r="B5" s="65" t="s">
        <v>111</v>
      </c>
      <c r="C5" s="65" t="str">
        <f>'Landlord - General'!$C$23</f>
        <v>kWh</v>
      </c>
      <c r="D5" s="65"/>
      <c r="E5" s="68">
        <f>IF(_backend!H59=1,_backend!$J$59*'Landord - Electricity Sources'!C8,_backend!$J$59*'Landord - Electricity Sources'!C8+_backend!$J$59*'Landord - Electricity Sources'!C13)+'Landord - Electricity Sources'!C10*_backend!J59</f>
        <v>0</v>
      </c>
      <c r="F5" s="63" t="str">
        <f>IF('Landord - Electricity Sources'!D8&gt;0,'Landord - Electricity Sources'!D8,"")</f>
        <v/>
      </c>
      <c r="G5" s="63" t="str">
        <f>'Landord - Electricity Sources'!E8</f>
        <v/>
      </c>
      <c r="H5" s="84" t="str">
        <f>IF(AND(_backend!F75&gt;0,SUM('Landord - Electricity Sources'!C8:C13)&lt;1),"Electricity sources sheet was not completed, please complete the table on that sheet then return here.","")</f>
        <v/>
      </c>
    </row>
    <row r="6" spans="2:8" x14ac:dyDescent="0.25">
      <c r="B6" s="65" t="s">
        <v>112</v>
      </c>
      <c r="C6" s="65" t="str">
        <f>'Landlord - General'!$C$23</f>
        <v>kWh</v>
      </c>
      <c r="D6" s="65"/>
      <c r="E6" s="68">
        <f>_backend!$J$59*'Landord - Electricity Sources'!C9</f>
        <v>0</v>
      </c>
      <c r="F6" s="63" t="str">
        <f>IF('Landord - Electricity Sources'!D9&gt;0,'Landord - Electricity Sources'!D9,"")</f>
        <v/>
      </c>
      <c r="G6" s="63" t="str">
        <f>'Landord - Electricity Sources'!E9</f>
        <v/>
      </c>
      <c r="H6" s="84"/>
    </row>
    <row r="7" spans="2:8" x14ac:dyDescent="0.25">
      <c r="B7" s="65" t="s">
        <v>113</v>
      </c>
      <c r="C7" s="65" t="str">
        <f>'Landlord - General'!$C$23</f>
        <v>kWh</v>
      </c>
      <c r="D7" s="65"/>
      <c r="E7" s="68">
        <f>_backend!$J$59*('Landord - Electricity Sources'!C12+'Landord - Electricity Sources'!C11)</f>
        <v>0</v>
      </c>
      <c r="F7" s="86" t="str">
        <f>IF(SUM('Landord - Electricity Sources'!D11:D12)&gt;0,_backend!I68,"")</f>
        <v/>
      </c>
      <c r="G7" s="63" t="str">
        <f>IF(SUM('Landord - Electricity Sources'!D11:D12)&gt;0,_backend!J68,"")</f>
        <v/>
      </c>
      <c r="H7" s="84" t="str">
        <f>IF(
AND(
SUM('Landord - Electricity Sources'!C11:C12)&gt;0,
NOT(SUM('Landord - Electricity Sources'!D11:D12)&gt;0)),
"Emission factors are required on the Electricity Sources sheet. Please fill in missing required values and return here.","")</f>
        <v/>
      </c>
    </row>
    <row r="8" spans="2:8" x14ac:dyDescent="0.25">
      <c r="B8" s="65" t="s">
        <v>114</v>
      </c>
      <c r="C8" s="65" t="str">
        <f>'Landlord - General'!$C$23</f>
        <v>kWh</v>
      </c>
      <c r="D8" s="65"/>
      <c r="E8" s="68">
        <f>IF(_backend!H59=1,_backend!$J$59*'Landord - Electricity Sources'!C13,0)</f>
        <v>0</v>
      </c>
      <c r="G8" s="57" t="str">
        <f>'Landord - Electricity Sources'!E13</f>
        <v/>
      </c>
    </row>
    <row r="9" spans="2:8" x14ac:dyDescent="0.25">
      <c r="B9" s="71"/>
      <c r="C9" s="71"/>
      <c r="D9" s="71"/>
      <c r="E9" s="58"/>
    </row>
    <row r="10" spans="2:8" x14ac:dyDescent="0.25">
      <c r="B10" s="61" t="s">
        <v>115</v>
      </c>
      <c r="C10" s="61" t="s">
        <v>105</v>
      </c>
      <c r="D10" s="61" t="s">
        <v>108</v>
      </c>
      <c r="E10" s="83" t="s">
        <v>109</v>
      </c>
    </row>
    <row r="11" spans="2:8" x14ac:dyDescent="0.25">
      <c r="B11" s="65" t="s">
        <v>116</v>
      </c>
      <c r="C11" s="65" t="s">
        <v>117</v>
      </c>
      <c r="D11" s="63" t="str">
        <f>_xlfn.CONCAT(B11,C11)</f>
        <v>Natural gasMMBtu</v>
      </c>
      <c r="E11" s="68">
        <f>SUMIF(_backend!$F$59:$F$62,Results!D11,_backend!$C$59:$C$62)</f>
        <v>0</v>
      </c>
    </row>
    <row r="12" spans="2:8" x14ac:dyDescent="0.25">
      <c r="B12" s="65" t="s">
        <v>118</v>
      </c>
      <c r="C12" s="65" t="s">
        <v>117</v>
      </c>
      <c r="D12" s="63" t="str">
        <f t="shared" ref="D12:D13" si="0">_xlfn.CONCAT(B12,C12)</f>
        <v>Oil #2/Red diesel/Gas fuelMMBtu</v>
      </c>
      <c r="E12" s="68">
        <f>SUMIF(_backend!$F$59:$F$62,Results!D12,_backend!$C$59:$C$62)</f>
        <v>0</v>
      </c>
    </row>
    <row r="13" spans="2:8" x14ac:dyDescent="0.25">
      <c r="B13" s="65" t="s">
        <v>119</v>
      </c>
      <c r="C13" s="65" t="s">
        <v>117</v>
      </c>
      <c r="D13" s="63" t="str">
        <f t="shared" si="0"/>
        <v>Fuel oil #6MMBtu</v>
      </c>
      <c r="E13" s="68">
        <f>SUMIF(_backend!$F$59:$F$62,Results!D13,_backend!$C$59:$C$62)</f>
        <v>0</v>
      </c>
    </row>
    <row r="14" spans="2:8" x14ac:dyDescent="0.25">
      <c r="B14" s="71"/>
      <c r="C14" s="71"/>
      <c r="E14" s="58"/>
    </row>
    <row r="15" spans="2:8" x14ac:dyDescent="0.25">
      <c r="B15" s="75" t="s">
        <v>19</v>
      </c>
      <c r="C15" s="61" t="s">
        <v>105</v>
      </c>
      <c r="D15" s="61" t="s">
        <v>108</v>
      </c>
      <c r="E15" s="83" t="s">
        <v>109</v>
      </c>
    </row>
    <row r="16" spans="2:8" ht="17.100000000000001" customHeight="1" x14ac:dyDescent="0.25">
      <c r="B16" s="81" t="s">
        <v>120</v>
      </c>
      <c r="C16" s="82">
        <f>_backend!D62</f>
        <v>0</v>
      </c>
      <c r="D16" s="63"/>
      <c r="E16" s="69" t="str">
        <f>_backend!C62</f>
        <v xml:space="preserve"> - </v>
      </c>
      <c r="F16" s="84" t="str">
        <f>IF(AND('Tenant - General'!C14=TRUE,Results!E16&lt;=0),"Abnormal result, verify that all required inputs have been provided","")</f>
        <v/>
      </c>
    </row>
    <row r="18" spans="2:10" x14ac:dyDescent="0.25">
      <c r="B18" s="61" t="s">
        <v>121</v>
      </c>
      <c r="C18" s="61" t="s">
        <v>105</v>
      </c>
      <c r="E18" s="61" t="s">
        <v>109</v>
      </c>
    </row>
    <row r="19" spans="2:10" x14ac:dyDescent="0.25">
      <c r="B19" s="63" t="str">
        <f>IF('Landlord - General'!D39&gt;0,'Landlord - General'!B39,"")</f>
        <v/>
      </c>
      <c r="C19" s="63" t="str">
        <f>IF('Landlord - General'!D39&gt;0,'Landlord - General'!C39,"")</f>
        <v/>
      </c>
      <c r="D19" s="63"/>
      <c r="E19" s="63" t="str">
        <f>IF('Landlord - General'!D39&gt;0,_backend!F83,"")</f>
        <v/>
      </c>
    </row>
    <row r="20" spans="2:10" x14ac:dyDescent="0.25">
      <c r="B20" s="63" t="str">
        <f>IF('Landlord - General'!D40&gt;0,'Landlord - General'!B40,"")</f>
        <v/>
      </c>
      <c r="C20" s="63" t="str">
        <f>IF('Landlord - General'!D40&gt;0,'Landlord - General'!C40,"")</f>
        <v/>
      </c>
      <c r="D20" s="63"/>
      <c r="E20" s="63" t="str">
        <f>IF('Landlord - General'!D40&gt;0,_backend!F84,"")</f>
        <v/>
      </c>
    </row>
    <row r="21" spans="2:10" x14ac:dyDescent="0.25">
      <c r="B21" s="63" t="str">
        <f>IF('Landlord - General'!D41&gt;0,'Landlord - General'!B41,"")</f>
        <v/>
      </c>
      <c r="C21" s="63" t="str">
        <f>IF('Landlord - General'!D41&gt;0,'Landlord - General'!C41,"")</f>
        <v/>
      </c>
      <c r="D21" s="63"/>
      <c r="E21" s="63" t="str">
        <f>IF('Landlord - General'!D41&gt;0,_backend!F85,"")</f>
        <v/>
      </c>
    </row>
    <row r="23" spans="2:10" x14ac:dyDescent="0.25">
      <c r="B23" s="61" t="s">
        <v>122</v>
      </c>
      <c r="C23" s="61" t="s">
        <v>105</v>
      </c>
      <c r="D23" s="61"/>
      <c r="E23" s="61" t="s">
        <v>109</v>
      </c>
    </row>
    <row r="24" spans="2:10" x14ac:dyDescent="0.25">
      <c r="B24" s="63" t="str">
        <f>IF('Landlord - General'!D46&gt;0,_backend!B90,"")</f>
        <v/>
      </c>
      <c r="C24" s="63" t="str">
        <f>IF('Landlord - General'!D46&gt;0,'Landlord - General'!C46,"")</f>
        <v/>
      </c>
      <c r="D24" s="63"/>
      <c r="E24" s="63" t="str">
        <f>IF('Landlord - General'!D46&gt;0,_backend!G90,"")</f>
        <v/>
      </c>
    </row>
    <row r="25" spans="2:10" x14ac:dyDescent="0.25">
      <c r="B25" s="63" t="str">
        <f>IF('Landlord - General'!D47&gt;0,_backend!B91,"")</f>
        <v/>
      </c>
      <c r="C25" s="63" t="str">
        <f>IF('Landlord - General'!D47&gt;0,'Landlord - General'!C47,"")</f>
        <v/>
      </c>
      <c r="D25" s="63"/>
      <c r="E25" s="63" t="str">
        <f>IF('Landlord - General'!D47&gt;0,_backend!G91,"")</f>
        <v/>
      </c>
      <c r="F25" s="58"/>
      <c r="G25" s="58"/>
      <c r="H25" s="58"/>
      <c r="I25" s="58"/>
      <c r="J25" s="58"/>
    </row>
    <row r="26" spans="2:10" x14ac:dyDescent="0.25">
      <c r="B26" s="63" t="str">
        <f>IF('Landlord - General'!D48&gt;0,_backend!B92,"")</f>
        <v/>
      </c>
      <c r="C26" s="63" t="str">
        <f>IF('Landlord - General'!D48&gt;0,'Landlord - General'!C48,"")</f>
        <v/>
      </c>
      <c r="D26" s="63"/>
      <c r="E26" s="63" t="str">
        <f>IF('Landlord - General'!D48&gt;0,_backend!G92,"")</f>
        <v/>
      </c>
      <c r="F26" s="58"/>
      <c r="G26" s="58"/>
      <c r="H26" s="58"/>
      <c r="I26" s="58"/>
      <c r="J26" s="58"/>
    </row>
    <row r="27" spans="2:10" x14ac:dyDescent="0.25">
      <c r="E27" s="58"/>
      <c r="F27" s="58"/>
      <c r="G27" s="58"/>
      <c r="H27" s="58"/>
      <c r="I27" s="58"/>
      <c r="J27" s="58"/>
    </row>
    <row r="28" spans="2:10" x14ac:dyDescent="0.25">
      <c r="B28" s="62" t="s">
        <v>123</v>
      </c>
      <c r="E28" s="58"/>
      <c r="F28" s="58"/>
      <c r="G28" s="58"/>
      <c r="H28" s="58"/>
      <c r="I28" s="58"/>
      <c r="J28" s="58"/>
    </row>
    <row r="29" spans="2:10" x14ac:dyDescent="0.25">
      <c r="B29" s="62" t="s">
        <v>124</v>
      </c>
      <c r="E29" s="58"/>
      <c r="F29" s="58"/>
      <c r="G29" s="58"/>
      <c r="H29" s="58"/>
      <c r="I29" s="58"/>
      <c r="J29" s="58"/>
    </row>
    <row r="30" spans="2:10" x14ac:dyDescent="0.25">
      <c r="E30" s="58"/>
      <c r="F30" s="58"/>
      <c r="G30" s="58"/>
      <c r="H30" s="58"/>
      <c r="I30" s="58"/>
      <c r="J30" s="58"/>
    </row>
    <row r="31" spans="2:10" x14ac:dyDescent="0.25">
      <c r="E31" s="58"/>
      <c r="F31" s="58"/>
      <c r="G31" s="58"/>
      <c r="H31" s="58"/>
      <c r="I31" s="58"/>
      <c r="J31" s="58"/>
    </row>
    <row r="32" spans="2:10" x14ac:dyDescent="0.25">
      <c r="E32" s="58"/>
      <c r="F32" s="58"/>
      <c r="G32" s="58"/>
      <c r="H32" s="58"/>
      <c r="I32" s="58"/>
      <c r="J32" s="58"/>
    </row>
    <row r="37" spans="7:7" x14ac:dyDescent="0.25">
      <c r="G37" s="59"/>
    </row>
    <row r="38" spans="7:7" x14ac:dyDescent="0.25">
      <c r="G38" s="59"/>
    </row>
    <row r="39" spans="7:7" x14ac:dyDescent="0.25">
      <c r="G39" s="59"/>
    </row>
    <row r="40" spans="7:7" x14ac:dyDescent="0.25">
      <c r="G40" s="59"/>
    </row>
    <row r="41" spans="7:7" x14ac:dyDescent="0.25">
      <c r="G41" s="59"/>
    </row>
    <row r="42" spans="7:7" x14ac:dyDescent="0.25">
      <c r="G42" s="59"/>
    </row>
  </sheetData>
  <sheetProtection algorithmName="SHA-512" hashValue="QA0iyy+2OC5A1f6y73yhFwfg28lA9OkOskiHObU2yTVqis/6s6RQ+jnpp51TGSY2a/rcG9HXTpusghmJDz8vMw==" saltValue="6pNvmQdwrAV5pdzrdHOgdA==" spinCount="100000" sheet="1" objects="1" scenarios="1" selectLockedCells="1"/>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7" id="{4B1DD1A8-85B2-394C-B024-2019FAF52E7A}">
            <xm:f>_backend!$F$75=0</xm:f>
            <x14:dxf>
              <fill>
                <patternFill patternType="darkUp"/>
              </fill>
            </x14:dxf>
          </x14:cfRule>
          <xm:sqref>B5:G7 B8:E8</xm:sqref>
        </x14:conditionalFormatting>
        <x14:conditionalFormatting xmlns:xm="http://schemas.microsoft.com/office/excel/2006/main">
          <x14:cfRule type="expression" priority="24" id="{16764E23-9F84-2F4D-B9CC-38928D8A509B}">
            <xm:f>_backend!$F$76=0</xm:f>
            <x14:dxf>
              <fill>
                <patternFill patternType="darkUp"/>
              </fill>
            </x14:dxf>
          </x14:cfRule>
          <xm:sqref>B11:E11</xm:sqref>
        </x14:conditionalFormatting>
        <x14:conditionalFormatting xmlns:xm="http://schemas.microsoft.com/office/excel/2006/main">
          <x14:cfRule type="expression" priority="25" id="{DAF8290D-684F-FD43-BCD8-EFB83E43A6D3}">
            <xm:f>_backend!$F$77=0</xm:f>
            <x14:dxf>
              <fill>
                <patternFill patternType="darkUp"/>
              </fill>
            </x14:dxf>
          </x14:cfRule>
          <xm:sqref>B12:E12</xm:sqref>
        </x14:conditionalFormatting>
        <x14:conditionalFormatting xmlns:xm="http://schemas.microsoft.com/office/excel/2006/main">
          <x14:cfRule type="expression" priority="26" id="{DAF8290D-684F-FD43-BCD8-EFB83E43A6D3}">
            <xm:f>_backend!$F$78=0</xm:f>
            <x14:dxf>
              <fill>
                <patternFill patternType="darkUp"/>
              </fill>
            </x14:dxf>
          </x14:cfRule>
          <xm:sqref>B13:E13</xm:sqref>
        </x14:conditionalFormatting>
        <x14:conditionalFormatting xmlns:xm="http://schemas.microsoft.com/office/excel/2006/main">
          <x14:cfRule type="expression" priority="27" id="{3FEBA25A-0ABD-7642-A70B-7216723E5E5E}">
            <xm:f>'Tenant - General'!$C$14=""</xm:f>
            <x14:dxf>
              <fill>
                <patternFill patternType="darkUp"/>
              </fill>
            </x14:dxf>
          </x14:cfRule>
          <xm:sqref>B16:E16</xm:sqref>
        </x14:conditionalFormatting>
        <x14:conditionalFormatting xmlns:xm="http://schemas.microsoft.com/office/excel/2006/main">
          <x14:cfRule type="expression" priority="2" id="{1921BA8C-A5BF-E641-B440-BD40FB17E372}">
            <xm:f>_backend!$D$86=0</xm:f>
            <x14:dxf>
              <fill>
                <patternFill patternType="darkUp"/>
              </fill>
            </x14:dxf>
          </x14:cfRule>
          <xm:sqref>B19:E21</xm:sqref>
        </x14:conditionalFormatting>
        <x14:conditionalFormatting xmlns:xm="http://schemas.microsoft.com/office/excel/2006/main">
          <x14:cfRule type="expression" priority="1" id="{65A1956B-3FC8-FD4D-9EA0-CAEA7A3B522D}">
            <xm:f>_backend!$D$93=0</xm:f>
            <x14:dxf>
              <fill>
                <patternFill patternType="darkUp"/>
              </fill>
            </x14:dxf>
          </x14:cfRule>
          <xm:sqref>B24:E26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1498-8E04-5F4E-A7B6-B40D07C0EE3A}">
  <sheetPr codeName="Sheet15"/>
  <dimension ref="B3:S10"/>
  <sheetViews>
    <sheetView showGridLines="0" workbookViewId="0">
      <selection activeCell="E18" sqref="E18"/>
    </sheetView>
  </sheetViews>
  <sheetFormatPr defaultColWidth="10.875" defaultRowHeight="15.75" x14ac:dyDescent="0.25"/>
  <cols>
    <col min="1" max="1" width="2.125" style="57" customWidth="1"/>
    <col min="2" max="16384" width="10.875" style="57"/>
  </cols>
  <sheetData>
    <row r="3" spans="2:19" x14ac:dyDescent="0.25">
      <c r="B3" s="57" t="s">
        <v>127</v>
      </c>
    </row>
    <row r="5" spans="2:19" x14ac:dyDescent="0.25">
      <c r="B5" s="61" t="s">
        <v>125</v>
      </c>
    </row>
    <row r="6" spans="2:19" ht="100.5" customHeight="1" x14ac:dyDescent="0.25">
      <c r="B6" s="135" t="s">
        <v>1780</v>
      </c>
      <c r="C6" s="135"/>
      <c r="D6" s="135"/>
      <c r="E6" s="135"/>
      <c r="F6" s="135"/>
      <c r="G6" s="135"/>
      <c r="H6" s="135"/>
      <c r="I6" s="135"/>
      <c r="J6" s="135"/>
      <c r="K6" s="135"/>
      <c r="L6" s="135"/>
      <c r="M6" s="135"/>
      <c r="N6" s="135"/>
      <c r="O6" s="135"/>
      <c r="P6" s="135"/>
      <c r="Q6" s="135"/>
      <c r="R6" s="135"/>
      <c r="S6" s="135"/>
    </row>
    <row r="8" spans="2:19" x14ac:dyDescent="0.25">
      <c r="B8" s="61" t="s">
        <v>126</v>
      </c>
    </row>
    <row r="9" spans="2:19" x14ac:dyDescent="0.25">
      <c r="B9" s="110" t="s">
        <v>1781</v>
      </c>
    </row>
    <row r="10" spans="2:19" x14ac:dyDescent="0.25">
      <c r="B10" s="110" t="s">
        <v>1782</v>
      </c>
    </row>
  </sheetData>
  <sheetProtection algorithmName="SHA-512" hashValue="uZ0ZoRmMrNjuMBr8Wblqz/x9KVHondwhNfl9lHzykdn4cq+3Al2avbwN7/URzY6iR3OExGcWUHQvQ9pwPbClIw==" saltValue="MwNUc/wJW11/9wXCgNU69w==" spinCount="100000" sheet="1" objects="1" scenarios="1" selectLockedCells="1" selectUnlockedCells="1"/>
  <mergeCells count="1">
    <mergeCell ref="B6:S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8FB6-43CD-B34A-9180-B10560EF7242}">
  <sheetPr codeName="Sheet7"/>
  <dimension ref="A2:AE93"/>
  <sheetViews>
    <sheetView topLeftCell="A44" zoomScale="140" zoomScaleNormal="140" workbookViewId="0">
      <selection activeCell="H59" sqref="H59"/>
    </sheetView>
  </sheetViews>
  <sheetFormatPr defaultColWidth="11" defaultRowHeight="15.75" x14ac:dyDescent="0.25"/>
  <cols>
    <col min="2" max="2" width="32.5" customWidth="1"/>
    <col min="3" max="3" width="22.125" customWidth="1"/>
    <col min="4" max="4" width="14.5" customWidth="1"/>
    <col min="5" max="5" width="16.125" customWidth="1"/>
    <col min="7" max="7" width="13.375" bestFit="1" customWidth="1"/>
    <col min="8" max="9" width="15.5" bestFit="1" customWidth="1"/>
    <col min="10" max="10" width="13.375" bestFit="1" customWidth="1"/>
    <col min="11" max="11" width="11.875" bestFit="1" customWidth="1"/>
    <col min="12" max="13" width="11" bestFit="1" customWidth="1"/>
    <col min="19" max="19" width="10.875" customWidth="1"/>
    <col min="20" max="20" width="12.125" bestFit="1" customWidth="1"/>
    <col min="21" max="22" width="10.875" customWidth="1"/>
    <col min="23" max="23" width="12.625" bestFit="1" customWidth="1"/>
    <col min="26" max="26" width="12.625" bestFit="1" customWidth="1"/>
  </cols>
  <sheetData>
    <row r="2" spans="1:31" ht="31.5" x14ac:dyDescent="0.25">
      <c r="B2" s="49"/>
      <c r="C2" s="98" t="s">
        <v>128</v>
      </c>
      <c r="D2" s="98" t="s">
        <v>129</v>
      </c>
      <c r="E2" s="98" t="s">
        <v>130</v>
      </c>
      <c r="R2" t="s">
        <v>131</v>
      </c>
    </row>
    <row r="3" spans="1:31" x14ac:dyDescent="0.25">
      <c r="A3" s="136" t="s">
        <v>132</v>
      </c>
      <c r="B3" s="49" t="s">
        <v>102</v>
      </c>
      <c r="C3" s="99">
        <f>C16*3.41214</f>
        <v>597.80692799999997</v>
      </c>
      <c r="D3" s="100"/>
      <c r="E3" s="100">
        <f>C17*3.41214</f>
        <v>239.12277119999999</v>
      </c>
      <c r="F3" s="3"/>
      <c r="S3" t="s">
        <v>133</v>
      </c>
    </row>
    <row r="4" spans="1:31" x14ac:dyDescent="0.25">
      <c r="A4" s="136"/>
      <c r="B4" s="49" t="s">
        <v>134</v>
      </c>
      <c r="C4" s="100">
        <f>_pba4!G74*3.41214</f>
        <v>139.21531199999998</v>
      </c>
      <c r="D4" s="100">
        <f>SUM(_cbecs_microdata!AOR2:AOR42)/SUM(_cbecs_microdata!F2:F42)</f>
        <v>115.01535010880548</v>
      </c>
      <c r="E4" s="100">
        <f>9.3*3.41214</f>
        <v>31.732902000000003</v>
      </c>
      <c r="F4" s="3"/>
      <c r="P4" t="s">
        <v>135</v>
      </c>
      <c r="R4" s="49"/>
      <c r="S4" s="49" t="s">
        <v>136</v>
      </c>
      <c r="T4" s="49" t="s">
        <v>137</v>
      </c>
      <c r="U4" s="49" t="s">
        <v>138</v>
      </c>
      <c r="V4" s="49" t="s">
        <v>139</v>
      </c>
      <c r="W4" s="49" t="s">
        <v>117</v>
      </c>
      <c r="X4" s="49" t="s">
        <v>140</v>
      </c>
      <c r="Y4" s="49" t="s">
        <v>141</v>
      </c>
      <c r="Z4" s="49" t="s">
        <v>142</v>
      </c>
      <c r="AA4" s="49" t="s">
        <v>46</v>
      </c>
      <c r="AB4" s="49" t="s">
        <v>143</v>
      </c>
      <c r="AC4" s="49" t="s">
        <v>144</v>
      </c>
      <c r="AD4" s="49" t="s">
        <v>145</v>
      </c>
      <c r="AE4" s="49" t="s">
        <v>146</v>
      </c>
    </row>
    <row r="5" spans="1:31" x14ac:dyDescent="0.25">
      <c r="A5" s="136"/>
      <c r="B5" s="49" t="s">
        <v>147</v>
      </c>
      <c r="C5" s="100">
        <f>_c1!F20/_c1!C20*1000</f>
        <v>153.38097855964816</v>
      </c>
      <c r="D5" s="100">
        <f>_e1!C18</f>
        <v>27.2</v>
      </c>
      <c r="E5" s="100">
        <f>_e1!D18</f>
        <v>18</v>
      </c>
      <c r="F5" s="3"/>
      <c r="R5" s="49" t="s">
        <v>136</v>
      </c>
      <c r="S5" s="49">
        <v>1</v>
      </c>
      <c r="T5" s="49">
        <f>1/S6</f>
        <v>1.3368054627218428E-3</v>
      </c>
      <c r="U5" s="49">
        <f>1/S7</f>
        <v>3.7854125342579832</v>
      </c>
      <c r="V5" s="49">
        <f>1/S8</f>
        <v>3.7854125342579831E-3</v>
      </c>
      <c r="W5" s="50"/>
      <c r="X5" s="50"/>
      <c r="Y5" s="50"/>
      <c r="Z5" s="50"/>
      <c r="AA5" s="50"/>
      <c r="AB5" s="50"/>
      <c r="AC5" s="50"/>
      <c r="AD5" s="50"/>
      <c r="AE5" s="50"/>
    </row>
    <row r="6" spans="1:31" x14ac:dyDescent="0.25">
      <c r="A6" s="136"/>
      <c r="B6" s="49" t="s">
        <v>93</v>
      </c>
      <c r="C6" s="100">
        <f>_c1!F23/_c1!C23*1000</f>
        <v>64.00898371701291</v>
      </c>
      <c r="D6" s="100">
        <f>_e1!C21</f>
        <v>26.4</v>
      </c>
      <c r="E6" s="100">
        <f>_e1!D21</f>
        <v>6.9</v>
      </c>
      <c r="F6" s="3"/>
      <c r="K6" s="56"/>
      <c r="R6" s="49" t="s">
        <v>137</v>
      </c>
      <c r="S6" s="49">
        <v>748.05200000000002</v>
      </c>
      <c r="T6" s="49">
        <v>1</v>
      </c>
      <c r="U6" s="49">
        <f>1/T7</f>
        <v>2831.6819907857066</v>
      </c>
      <c r="V6" s="49">
        <f>1/T8</f>
        <v>2.8316819907857069</v>
      </c>
      <c r="W6" s="49">
        <f>1/T9</f>
        <v>0.1026</v>
      </c>
      <c r="X6" s="49">
        <f>1/T10</f>
        <v>102.60000000000001</v>
      </c>
      <c r="Y6" s="49">
        <f>1/T11</f>
        <v>102600</v>
      </c>
      <c r="Z6" s="50"/>
      <c r="AA6" s="49">
        <f>1/T13</f>
        <v>30.069106191422392</v>
      </c>
      <c r="AB6" s="49">
        <f>1/T14</f>
        <v>1.026</v>
      </c>
      <c r="AC6" s="50"/>
      <c r="AD6" s="50"/>
      <c r="AE6" s="49">
        <v>100</v>
      </c>
    </row>
    <row r="7" spans="1:31" x14ac:dyDescent="0.25">
      <c r="A7" s="136"/>
      <c r="B7" s="49" t="s">
        <v>94</v>
      </c>
      <c r="C7" s="100">
        <f>_c1!F26/_c1!C26*1000</f>
        <v>51.663908806765946</v>
      </c>
      <c r="D7" s="100">
        <f>_e1!C24</f>
        <v>15.5</v>
      </c>
      <c r="E7" s="100">
        <f>_e1!D24</f>
        <v>7.6</v>
      </c>
      <c r="F7" s="3"/>
      <c r="R7" s="49" t="s">
        <v>138</v>
      </c>
      <c r="S7" s="49">
        <v>0.26417200000000002</v>
      </c>
      <c r="T7" s="49">
        <v>3.53147E-4</v>
      </c>
      <c r="U7" s="49">
        <v>1</v>
      </c>
      <c r="V7" s="49">
        <f>1/1000</f>
        <v>1E-3</v>
      </c>
      <c r="W7" s="50"/>
      <c r="X7" s="50"/>
      <c r="Y7" s="50"/>
      <c r="Z7" s="50"/>
      <c r="AA7" s="50"/>
      <c r="AB7" s="50"/>
      <c r="AC7" s="50"/>
      <c r="AD7" s="50"/>
      <c r="AE7" s="50"/>
    </row>
    <row r="8" spans="1:31" x14ac:dyDescent="0.25">
      <c r="A8" s="136"/>
      <c r="B8" s="49" t="s">
        <v>148</v>
      </c>
      <c r="C8" s="101">
        <f>_c1!F28/_c1!C28*1000</f>
        <v>54.22517552657974</v>
      </c>
      <c r="D8" s="101">
        <f>_e1!C26</f>
        <v>19.5</v>
      </c>
      <c r="E8" s="101">
        <f>_e1!D26</f>
        <v>7.8</v>
      </c>
      <c r="F8" s="3"/>
      <c r="R8" s="49" t="s">
        <v>139</v>
      </c>
      <c r="S8" s="49">
        <f>S7*1000</f>
        <v>264.17200000000003</v>
      </c>
      <c r="T8" s="49">
        <f>T7*1000</f>
        <v>0.35314699999999999</v>
      </c>
      <c r="U8" s="49">
        <f>1000</f>
        <v>1000</v>
      </c>
      <c r="V8" s="49">
        <v>1</v>
      </c>
      <c r="W8" s="50"/>
      <c r="X8" s="50"/>
      <c r="Y8" s="50"/>
      <c r="Z8" s="50"/>
      <c r="AA8" s="50"/>
      <c r="AB8" s="50"/>
      <c r="AC8" s="50"/>
      <c r="AD8" s="50"/>
      <c r="AE8" s="50"/>
    </row>
    <row r="9" spans="1:31" x14ac:dyDescent="0.25">
      <c r="R9" s="49" t="s">
        <v>117</v>
      </c>
      <c r="S9" s="50"/>
      <c r="T9" s="49">
        <f>1000/102.6</f>
        <v>9.7465886939571149</v>
      </c>
      <c r="U9" s="50"/>
      <c r="V9" s="50"/>
      <c r="W9" s="49">
        <v>1</v>
      </c>
      <c r="X9" s="49">
        <v>1000</v>
      </c>
      <c r="Y9" s="51">
        <f>1000000</f>
        <v>1000000</v>
      </c>
      <c r="Z9" s="49">
        <f>1/W12</f>
        <v>83.333333333333329</v>
      </c>
      <c r="AA9" s="49">
        <f>AA11*1000000</f>
        <v>293.07100000000003</v>
      </c>
      <c r="AB9" s="49">
        <f>1/W14</f>
        <v>10</v>
      </c>
      <c r="AC9" s="50"/>
      <c r="AD9" s="50"/>
      <c r="AE9" s="49">
        <v>974.7</v>
      </c>
    </row>
    <row r="10" spans="1:31" x14ac:dyDescent="0.25">
      <c r="R10" s="49" t="s">
        <v>140</v>
      </c>
      <c r="S10" s="50"/>
      <c r="T10" s="49">
        <f>T9/1000</f>
        <v>9.7465886939571145E-3</v>
      </c>
      <c r="U10" s="50"/>
      <c r="V10" s="50"/>
      <c r="W10" s="49">
        <f>1/1000</f>
        <v>1E-3</v>
      </c>
      <c r="X10" s="49">
        <v>1</v>
      </c>
      <c r="Y10" s="49">
        <v>1000</v>
      </c>
      <c r="Z10" s="49">
        <f>1/X12</f>
        <v>8.3333333333333329E-2</v>
      </c>
      <c r="AA10" s="49">
        <f>AA9/1000</f>
        <v>0.29307100000000003</v>
      </c>
      <c r="AB10" s="49">
        <f>AB9/1000</f>
        <v>0.01</v>
      </c>
      <c r="AC10" s="50"/>
      <c r="AD10" s="50"/>
      <c r="AE10" s="49"/>
    </row>
    <row r="11" spans="1:31" x14ac:dyDescent="0.25">
      <c r="H11" s="2"/>
      <c r="I11" s="2"/>
      <c r="R11" s="49" t="s">
        <v>141</v>
      </c>
      <c r="S11" s="50"/>
      <c r="T11" s="49">
        <f>T9/1000000</f>
        <v>9.7465886939571154E-6</v>
      </c>
      <c r="U11" s="50"/>
      <c r="V11" s="50"/>
      <c r="W11" s="49">
        <f>1/1000000</f>
        <v>9.9999999999999995E-7</v>
      </c>
      <c r="X11" s="49">
        <f>1/1000</f>
        <v>1E-3</v>
      </c>
      <c r="Y11" s="49">
        <v>1</v>
      </c>
      <c r="Z11" s="49">
        <f>Z9/1000000</f>
        <v>8.3333333333333331E-5</v>
      </c>
      <c r="AA11" s="49">
        <v>2.93071E-4</v>
      </c>
      <c r="AB11" s="49">
        <f>1/Y14</f>
        <v>1.0000000000000001E-5</v>
      </c>
      <c r="AC11" s="50"/>
      <c r="AD11" s="50"/>
      <c r="AE11" s="49">
        <f>AE9/1000000</f>
        <v>9.747E-4</v>
      </c>
    </row>
    <row r="12" spans="1:31" x14ac:dyDescent="0.25">
      <c r="R12" s="49" t="s">
        <v>142</v>
      </c>
      <c r="S12" s="50"/>
      <c r="T12" s="50"/>
      <c r="U12" s="50"/>
      <c r="V12" s="50"/>
      <c r="W12" s="49">
        <v>1.2E-2</v>
      </c>
      <c r="X12" s="49">
        <f>W12*1000</f>
        <v>12</v>
      </c>
      <c r="Y12" s="49">
        <f>W12*1000000</f>
        <v>12000</v>
      </c>
      <c r="Z12" s="49">
        <v>1</v>
      </c>
      <c r="AA12" s="49">
        <f>1/Z13</f>
        <v>3.5168545253125605</v>
      </c>
      <c r="AB12" s="50"/>
      <c r="AC12" s="50"/>
      <c r="AD12" s="50"/>
      <c r="AE12" s="50"/>
    </row>
    <row r="13" spans="1:31" x14ac:dyDescent="0.25">
      <c r="B13" s="87" t="s">
        <v>90</v>
      </c>
      <c r="H13" s="108"/>
      <c r="I13" s="2"/>
      <c r="R13" s="49" t="s">
        <v>46</v>
      </c>
      <c r="S13" s="50"/>
      <c r="T13" s="49">
        <f>Y13*T11</f>
        <v>3.3256725146198832E-2</v>
      </c>
      <c r="U13" s="50"/>
      <c r="V13" s="50"/>
      <c r="W13" s="49">
        <f>Y13/1000000</f>
        <v>3.4121399999999997E-3</v>
      </c>
      <c r="X13" s="49">
        <f>W13*1000</f>
        <v>3.4121399999999995</v>
      </c>
      <c r="Y13" s="49">
        <v>3412.14</v>
      </c>
      <c r="Z13" s="49">
        <f>Y13/Y12</f>
        <v>0.28434500000000001</v>
      </c>
      <c r="AA13" s="49">
        <v>1</v>
      </c>
      <c r="AB13" s="49">
        <v>3.4129560000000003E-2</v>
      </c>
      <c r="AC13" s="50"/>
      <c r="AD13" s="50"/>
      <c r="AE13" s="49">
        <v>3.3260000000000001</v>
      </c>
    </row>
    <row r="14" spans="1:31" x14ac:dyDescent="0.25">
      <c r="B14" s="49" t="s">
        <v>149</v>
      </c>
      <c r="C14" s="49">
        <f>60/3</f>
        <v>20</v>
      </c>
      <c r="D14" s="49" t="s">
        <v>150</v>
      </c>
      <c r="R14" s="49" t="s">
        <v>143</v>
      </c>
      <c r="S14" s="50"/>
      <c r="T14" s="49">
        <f>Y14*T11</f>
        <v>0.97465886939571156</v>
      </c>
      <c r="U14" s="50"/>
      <c r="V14" s="50"/>
      <c r="W14" s="49">
        <f>100/1000</f>
        <v>0.1</v>
      </c>
      <c r="X14" s="49">
        <f>W14*1000</f>
        <v>100</v>
      </c>
      <c r="Y14" s="49">
        <f>W14*1000000</f>
        <v>100000</v>
      </c>
      <c r="Z14" s="50"/>
      <c r="AA14" s="49">
        <f>1/AB13</f>
        <v>29.300114036043826</v>
      </c>
      <c r="AB14" s="49">
        <v>1</v>
      </c>
      <c r="AC14" s="50"/>
      <c r="AD14" s="50"/>
      <c r="AE14" s="49">
        <v>97.47</v>
      </c>
    </row>
    <row r="15" spans="1:31" x14ac:dyDescent="0.25">
      <c r="B15" s="49" t="s">
        <v>151</v>
      </c>
      <c r="C15" s="49">
        <v>2.5</v>
      </c>
      <c r="D15" s="49"/>
      <c r="R15" s="49" t="s">
        <v>144</v>
      </c>
      <c r="S15" s="50"/>
      <c r="T15" s="50"/>
      <c r="U15" s="50"/>
      <c r="V15" s="50"/>
      <c r="W15" s="50"/>
      <c r="X15" s="50"/>
      <c r="Y15" s="50"/>
      <c r="Z15" s="50"/>
      <c r="AA15" s="50"/>
      <c r="AB15" s="50"/>
      <c r="AC15" s="49">
        <v>1</v>
      </c>
      <c r="AD15" s="49">
        <v>9.2902999999999999E-2</v>
      </c>
      <c r="AE15" s="50"/>
    </row>
    <row r="16" spans="1:31" x14ac:dyDescent="0.25">
      <c r="B16" s="49" t="s">
        <v>152</v>
      </c>
      <c r="C16" s="49">
        <f>C14*8760/1000</f>
        <v>175.2</v>
      </c>
      <c r="D16" s="49" t="s">
        <v>153</v>
      </c>
      <c r="R16" s="49" t="s">
        <v>145</v>
      </c>
      <c r="S16" s="50"/>
      <c r="T16" s="50"/>
      <c r="U16" s="50"/>
      <c r="V16" s="50"/>
      <c r="W16" s="50"/>
      <c r="X16" s="50"/>
      <c r="Y16" s="50"/>
      <c r="Z16" s="50"/>
      <c r="AA16" s="50"/>
      <c r="AB16" s="50"/>
      <c r="AC16" s="49">
        <f>1/AD15</f>
        <v>10.763915051182416</v>
      </c>
      <c r="AD16" s="49">
        <v>1</v>
      </c>
      <c r="AE16" s="50"/>
    </row>
    <row r="17" spans="2:31" x14ac:dyDescent="0.25">
      <c r="B17" s="49" t="s">
        <v>154</v>
      </c>
      <c r="C17" s="49">
        <f>C16/C15</f>
        <v>70.08</v>
      </c>
      <c r="D17" s="49" t="s">
        <v>153</v>
      </c>
      <c r="R17" s="49" t="s">
        <v>146</v>
      </c>
      <c r="S17" s="50"/>
      <c r="T17" s="49">
        <f>1/100</f>
        <v>0.01</v>
      </c>
      <c r="U17" s="50"/>
      <c r="V17" s="50"/>
      <c r="W17" s="49">
        <f>1/AE9</f>
        <v>1.0259567046270648E-3</v>
      </c>
      <c r="X17" s="49">
        <f>W17*1000</f>
        <v>1.0259567046270648</v>
      </c>
      <c r="Y17" s="49">
        <f>W17*1000000</f>
        <v>1025.9567046270647</v>
      </c>
      <c r="Z17" s="50"/>
      <c r="AA17" s="49">
        <f>1/AE13</f>
        <v>0.30066145520144316</v>
      </c>
      <c r="AB17" s="49">
        <f>1/AE14</f>
        <v>1.0259567046270648E-2</v>
      </c>
      <c r="AC17" s="50"/>
      <c r="AD17" s="50"/>
      <c r="AE17" s="49">
        <v>1</v>
      </c>
    </row>
    <row r="19" spans="2:31" x14ac:dyDescent="0.25">
      <c r="B19" s="87" t="s">
        <v>155</v>
      </c>
    </row>
    <row r="20" spans="2:31" ht="31.5" x14ac:dyDescent="0.25">
      <c r="B20" s="49"/>
      <c r="C20" s="49" t="s">
        <v>156</v>
      </c>
      <c r="D20" s="49" t="s">
        <v>157</v>
      </c>
      <c r="E20" s="98" t="s">
        <v>158</v>
      </c>
      <c r="F20" s="49" t="s">
        <v>159</v>
      </c>
      <c r="G20" s="98" t="s">
        <v>160</v>
      </c>
      <c r="H20" s="49" t="s">
        <v>161</v>
      </c>
      <c r="R20" t="s">
        <v>131</v>
      </c>
    </row>
    <row r="21" spans="2:31" x14ac:dyDescent="0.25">
      <c r="B21" s="49" t="s">
        <v>14</v>
      </c>
      <c r="C21" s="49" t="s">
        <v>14</v>
      </c>
      <c r="D21" s="49">
        <f>VLOOKUP(C21,_dropdowns!$Q$3:$R$6,2)</f>
        <v>54</v>
      </c>
      <c r="E21" s="90">
        <f>'Landlord - General'!D23</f>
        <v>0</v>
      </c>
      <c r="F21" s="49" t="str">
        <f>'Landlord - General'!C23</f>
        <v>kWh</v>
      </c>
      <c r="G21" s="90">
        <f ca="1">E21*INDEX(OFFSET($S$5:$AE$17,D21,0),MATCH(F21,$R$5:$R$17,0),MATCH(H21,$S$4:$AE$4,0))</f>
        <v>0</v>
      </c>
      <c r="H21" s="49" t="s">
        <v>140</v>
      </c>
      <c r="J21" s="2"/>
      <c r="S21" t="s">
        <v>133</v>
      </c>
    </row>
    <row r="22" spans="2:31" x14ac:dyDescent="0.25">
      <c r="B22" s="49" t="s">
        <v>52</v>
      </c>
      <c r="C22" s="49">
        <f>'Landlord - General'!D15</f>
        <v>0</v>
      </c>
      <c r="D22" s="49" t="e">
        <f>VLOOKUP(C22,_dropdowns!$Q$3:$R$6,2)</f>
        <v>#N/A</v>
      </c>
      <c r="E22" s="90" t="e">
        <f ca="1">IF('Landlord - General'!D32="",_backend!I35*INDEX(OFFSET($S$5:$AE$17,D22,0),MATCH(H22,$R$5:$R$17,0),MATCH(F22,$S$4:$AE$4,0)),'Landlord - General'!D32)</f>
        <v>#N/A</v>
      </c>
      <c r="F22" s="49">
        <f>'Landlord - General'!C32</f>
        <v>0</v>
      </c>
      <c r="G22" s="90" t="e">
        <f t="shared" ref="G22:G23" ca="1" si="0">E22*INDEX(OFFSET($S$5:$AE$17,D22,0),MATCH(F22,$R$5:$R$17,0),MATCH(H22,$S$4:$AE$4,0))</f>
        <v>#N/A</v>
      </c>
      <c r="H22" s="49" t="s">
        <v>140</v>
      </c>
      <c r="P22" t="s">
        <v>162</v>
      </c>
      <c r="R22" s="49"/>
      <c r="S22" s="49" t="s">
        <v>136</v>
      </c>
      <c r="T22" s="49" t="s">
        <v>137</v>
      </c>
      <c r="U22" s="49" t="s">
        <v>138</v>
      </c>
      <c r="V22" s="49" t="s">
        <v>139</v>
      </c>
      <c r="W22" s="49" t="s">
        <v>117</v>
      </c>
      <c r="X22" s="49" t="s">
        <v>140</v>
      </c>
      <c r="Y22" s="49" t="s">
        <v>141</v>
      </c>
      <c r="Z22" s="49" t="s">
        <v>142</v>
      </c>
      <c r="AA22" s="49" t="s">
        <v>46</v>
      </c>
      <c r="AB22" s="49" t="s">
        <v>143</v>
      </c>
      <c r="AC22" s="49" t="s">
        <v>144</v>
      </c>
      <c r="AD22" s="49" t="s">
        <v>145</v>
      </c>
      <c r="AE22" s="49" t="s">
        <v>146</v>
      </c>
    </row>
    <row r="23" spans="2:31" x14ac:dyDescent="0.25">
      <c r="B23" s="49" t="s">
        <v>53</v>
      </c>
      <c r="C23" s="49">
        <f>'Landlord - General'!D16</f>
        <v>0</v>
      </c>
      <c r="D23" s="49" t="e">
        <f>VLOOKUP(C23,_dropdowns!$Q$3:$R$6,2)</f>
        <v>#N/A</v>
      </c>
      <c r="E23" s="90" t="e">
        <f ca="1">IF('Landlord - General'!D33="",_backend!I36*INDEX(OFFSET($S$5:$AE$17,D23,0),MATCH(H23,$R$5:$R$17,0),MATCH(F23,$S$4:$AE$4,0)),'Landlord - General'!D33)</f>
        <v>#N/A</v>
      </c>
      <c r="F23" s="49">
        <f>'Landlord - General'!C33</f>
        <v>0</v>
      </c>
      <c r="G23" s="90" t="e">
        <f t="shared" ca="1" si="0"/>
        <v>#N/A</v>
      </c>
      <c r="H23" s="49" t="s">
        <v>140</v>
      </c>
      <c r="R23" s="49" t="s">
        <v>136</v>
      </c>
      <c r="S23" s="49">
        <v>1</v>
      </c>
      <c r="T23" s="49">
        <f>1/S24</f>
        <v>1.3368054627218428E-3</v>
      </c>
      <c r="U23" s="49">
        <f>1/S25</f>
        <v>3.7854125342579832</v>
      </c>
      <c r="V23" s="49">
        <f>1/S26</f>
        <v>3.7854125342579831E-3</v>
      </c>
      <c r="W23" s="53">
        <f>146/1000</f>
        <v>0.14599999999999999</v>
      </c>
      <c r="X23" s="53">
        <f>W23*1000</f>
        <v>146</v>
      </c>
      <c r="Y23" s="53">
        <f>X23*1000</f>
        <v>146000</v>
      </c>
      <c r="Z23" s="50"/>
      <c r="AA23" s="53">
        <f>1/S31</f>
        <v>42.788396724636158</v>
      </c>
      <c r="AB23" s="50"/>
      <c r="AC23" s="50"/>
      <c r="AD23" s="50"/>
      <c r="AE23" s="50"/>
    </row>
    <row r="24" spans="2:31" x14ac:dyDescent="0.25">
      <c r="B24" s="49" t="s">
        <v>19</v>
      </c>
      <c r="C24" s="49" t="s">
        <v>19</v>
      </c>
      <c r="D24" s="49">
        <v>0</v>
      </c>
      <c r="E24" s="90">
        <f>'Landlord - General'!D27</f>
        <v>0</v>
      </c>
      <c r="F24" s="49">
        <f>'Landlord - General'!C27</f>
        <v>0</v>
      </c>
      <c r="G24" s="90" t="e">
        <f ca="1">E24*INDEX(OFFSET($S$5:$AE$17,D24,0),MATCH(F24,$R$5:$R$17,0),MATCH(H24,$S$4:$AE$4,0))</f>
        <v>#N/A</v>
      </c>
      <c r="H24" s="49" t="s">
        <v>136</v>
      </c>
      <c r="R24" s="49" t="s">
        <v>137</v>
      </c>
      <c r="S24" s="49">
        <v>748.05200000000002</v>
      </c>
      <c r="T24" s="49">
        <v>1</v>
      </c>
      <c r="U24" s="49">
        <f>1/T25</f>
        <v>2831.6819907857066</v>
      </c>
      <c r="V24" s="49">
        <f>1/T26</f>
        <v>2.8316819907857069</v>
      </c>
      <c r="W24" s="49">
        <f>1/T27</f>
        <v>109.21559199999999</v>
      </c>
      <c r="X24" s="49">
        <f>1/T28</f>
        <v>109215.59199999999</v>
      </c>
      <c r="Y24" s="49">
        <f>1/T29</f>
        <v>109215592</v>
      </c>
      <c r="Z24" s="50"/>
      <c r="AA24" s="49">
        <f>1/T31</f>
        <v>32007.945746657522</v>
      </c>
      <c r="AB24" s="50"/>
      <c r="AC24" s="50"/>
      <c r="AD24" s="50"/>
      <c r="AE24" s="50">
        <v>100</v>
      </c>
    </row>
    <row r="25" spans="2:31" x14ac:dyDescent="0.25">
      <c r="R25" s="49" t="s">
        <v>138</v>
      </c>
      <c r="S25" s="49">
        <v>0.26417200000000002</v>
      </c>
      <c r="T25" s="49">
        <v>3.53147E-4</v>
      </c>
      <c r="U25" s="49">
        <v>1</v>
      </c>
      <c r="V25" s="49">
        <f>1/1000</f>
        <v>1E-3</v>
      </c>
      <c r="W25" s="53">
        <f>1/U27</f>
        <v>3.8569112000000003E-2</v>
      </c>
      <c r="X25" s="53">
        <f>1/U28</f>
        <v>38.569112000000004</v>
      </c>
      <c r="Y25" s="53">
        <f>1/U29</f>
        <v>38569.112000000001</v>
      </c>
      <c r="Z25" s="50"/>
      <c r="AA25" s="53">
        <f>1/U31</f>
        <v>11.303496339540585</v>
      </c>
      <c r="AB25" s="50"/>
      <c r="AC25" s="50"/>
      <c r="AD25" s="50"/>
      <c r="AE25" s="50"/>
    </row>
    <row r="26" spans="2:31" x14ac:dyDescent="0.25">
      <c r="B26" s="87" t="s">
        <v>163</v>
      </c>
      <c r="R26" s="49" t="s">
        <v>139</v>
      </c>
      <c r="S26" s="49">
        <f>S25*1000</f>
        <v>264.17200000000003</v>
      </c>
      <c r="T26" s="49">
        <f>T25*1000</f>
        <v>0.35314699999999999</v>
      </c>
      <c r="U26" s="49">
        <f>1000</f>
        <v>1000</v>
      </c>
      <c r="V26" s="49">
        <v>1</v>
      </c>
      <c r="W26" s="53">
        <f>W25/1000</f>
        <v>3.8569112000000003E-5</v>
      </c>
      <c r="X26" s="53">
        <f t="shared" ref="X26:Y26" si="1">X25/1000</f>
        <v>3.8569112000000003E-2</v>
      </c>
      <c r="Y26" s="53">
        <f t="shared" si="1"/>
        <v>38.569112000000004</v>
      </c>
      <c r="Z26" s="50"/>
      <c r="AA26" s="53">
        <f>1/V31</f>
        <v>11303.496339540585</v>
      </c>
      <c r="AB26" s="50"/>
      <c r="AC26" s="50"/>
      <c r="AD26" s="50"/>
      <c r="AE26" s="50"/>
    </row>
    <row r="27" spans="2:31" x14ac:dyDescent="0.25">
      <c r="B27" s="49" t="s">
        <v>164</v>
      </c>
      <c r="C27" s="49" t="s">
        <v>156</v>
      </c>
      <c r="D27" s="49" t="s">
        <v>157</v>
      </c>
      <c r="E27" s="49" t="s">
        <v>165</v>
      </c>
      <c r="F27" s="49" t="s">
        <v>161</v>
      </c>
      <c r="G27" s="49" t="s">
        <v>158</v>
      </c>
      <c r="H27" s="49" t="s">
        <v>166</v>
      </c>
      <c r="R27" s="49" t="s">
        <v>117</v>
      </c>
      <c r="S27" s="53">
        <f>1/W23</f>
        <v>6.8493150684931514</v>
      </c>
      <c r="T27" s="53">
        <f>S27*T23</f>
        <v>9.1562017994646777E-3</v>
      </c>
      <c r="U27" s="53">
        <f>S27*$U$23</f>
        <v>25.92748311135605</v>
      </c>
      <c r="V27" s="53">
        <f>U27/1000</f>
        <v>2.5927483111356051E-2</v>
      </c>
      <c r="W27" s="49">
        <v>1</v>
      </c>
      <c r="X27" s="49">
        <v>1000</v>
      </c>
      <c r="Y27" s="51">
        <f>1000000</f>
        <v>1000000</v>
      </c>
      <c r="Z27" s="49">
        <f>1/W30</f>
        <v>83.333333333333329</v>
      </c>
      <c r="AA27" s="49">
        <f>AA29*1000000</f>
        <v>293.07100000000003</v>
      </c>
      <c r="AB27" s="50"/>
      <c r="AC27" s="50"/>
      <c r="AD27" s="50"/>
      <c r="AE27" s="53">
        <f>T27*100</f>
        <v>0.91562017994646783</v>
      </c>
    </row>
    <row r="28" spans="2:31" x14ac:dyDescent="0.25">
      <c r="B28" s="49" t="s">
        <v>14</v>
      </c>
      <c r="C28" s="49" t="s">
        <v>14</v>
      </c>
      <c r="D28" s="49">
        <f>VLOOKUP(C28,_dropdowns!$Q$3:$R$6,2)</f>
        <v>54</v>
      </c>
      <c r="E28" s="49" t="e">
        <f>'Landlord - General'!E23*INDEX($S$5:$AE$17,MATCH($C$53,$R$5:$R$17,0),MATCH("sf",$S$4:$AE$4,0))</f>
        <v>#N/A</v>
      </c>
      <c r="F28" s="49" t="s">
        <v>140</v>
      </c>
      <c r="G28" s="92" t="e">
        <f ca="1">E28*C8*INDEX(OFFSET($S$5:$AE$17,D28,0),MATCH(F28,$R$5:$R$17,0),MATCH(H28,$S$4:$AE$4,0))</f>
        <v>#N/A</v>
      </c>
      <c r="H28" s="49" t="str">
        <f>F21</f>
        <v>kWh</v>
      </c>
      <c r="R28" s="49" t="s">
        <v>140</v>
      </c>
      <c r="S28" s="53">
        <f>1/X23</f>
        <v>6.8493150684931503E-3</v>
      </c>
      <c r="T28" s="53">
        <f>T27/1000</f>
        <v>9.156201799464678E-6</v>
      </c>
      <c r="U28" s="53">
        <f t="shared" ref="U28:U29" si="2">S28*$U$23</f>
        <v>2.5927483111356047E-2</v>
      </c>
      <c r="V28" s="53">
        <f t="shared" ref="V28:V29" si="3">U28/1000</f>
        <v>2.5927483111356046E-5</v>
      </c>
      <c r="W28" s="49">
        <f>1/1000</f>
        <v>1E-3</v>
      </c>
      <c r="X28" s="49">
        <v>1</v>
      </c>
      <c r="Y28" s="49">
        <v>1000</v>
      </c>
      <c r="Z28" s="49">
        <f>1/X30</f>
        <v>8.3333333333333329E-2</v>
      </c>
      <c r="AA28" s="49">
        <f>AA27/1000</f>
        <v>0.29307100000000003</v>
      </c>
      <c r="AB28" s="50"/>
      <c r="AC28" s="50"/>
      <c r="AD28" s="50"/>
      <c r="AE28" s="50"/>
    </row>
    <row r="29" spans="2:31" x14ac:dyDescent="0.25">
      <c r="B29" s="49" t="s">
        <v>52</v>
      </c>
      <c r="C29" s="49">
        <f>C22</f>
        <v>0</v>
      </c>
      <c r="D29" s="49" t="e">
        <f>VLOOKUP(C29,_dropdowns!$Q$3:$R$6,2)</f>
        <v>#N/A</v>
      </c>
      <c r="E29" s="49" t="e">
        <f>'Landlord - General'!E32*INDEX($S$5:$AE$17,MATCH($C$53,$R$5:$R$17,0),MATCH("sf",$S$4:$AE$4,0))</f>
        <v>#N/A</v>
      </c>
      <c r="F29" s="49" t="s">
        <v>140</v>
      </c>
      <c r="G29" s="92" t="e">
        <f ca="1">E29*D8*INDEX(OFFSET($S$5:$AE$17,D29,0),MATCH(F29,$R$5:$R$17,0),MATCH(H29,$S$4:$AE$4,0))</f>
        <v>#N/A</v>
      </c>
      <c r="H29" s="49" t="s">
        <v>117</v>
      </c>
      <c r="R29" s="49" t="s">
        <v>141</v>
      </c>
      <c r="S29" s="53">
        <f>1/Y23</f>
        <v>6.8493150684931509E-6</v>
      </c>
      <c r="T29" s="53">
        <f>T27/1000000</f>
        <v>9.1562017994646777E-9</v>
      </c>
      <c r="U29" s="53">
        <f t="shared" si="2"/>
        <v>2.5927483111356049E-5</v>
      </c>
      <c r="V29" s="53">
        <f t="shared" si="3"/>
        <v>2.592748311135605E-8</v>
      </c>
      <c r="W29" s="49">
        <f>1/1000000</f>
        <v>9.9999999999999995E-7</v>
      </c>
      <c r="X29" s="49">
        <f>1/1000</f>
        <v>1E-3</v>
      </c>
      <c r="Y29" s="49">
        <v>1</v>
      </c>
      <c r="Z29" s="49">
        <f>Z27/1000000</f>
        <v>8.3333333333333331E-5</v>
      </c>
      <c r="AA29" s="49">
        <v>2.93071E-4</v>
      </c>
      <c r="AB29" s="50"/>
      <c r="AC29" s="50"/>
      <c r="AD29" s="50"/>
      <c r="AE29" s="50">
        <f>AE27/1000000</f>
        <v>9.1562017994646784E-7</v>
      </c>
    </row>
    <row r="30" spans="2:31" x14ac:dyDescent="0.25">
      <c r="B30" s="49" t="s">
        <v>53</v>
      </c>
      <c r="C30" s="49">
        <f>C23</f>
        <v>0</v>
      </c>
      <c r="D30" s="49" t="e">
        <f>VLOOKUP(C30,_dropdowns!$Q$3:$R$6,2)</f>
        <v>#N/A</v>
      </c>
      <c r="E30" s="49" t="e">
        <f>'Landlord - General'!E33*INDEX($S$5:$AE$17,MATCH($C$53,$R$5:$R$17,0),MATCH("sf",$S$4:$AE$4,0))</f>
        <v>#N/A</v>
      </c>
      <c r="F30" s="49" t="s">
        <v>140</v>
      </c>
      <c r="G30" s="92" t="e">
        <f ca="1">E30*E8*INDEX(OFFSET($S$5:$AE$17,D30,0),MATCH(F30,$R$5:$R$17,0),MATCH(H30,$S$4:$AE$4,0))</f>
        <v>#N/A</v>
      </c>
      <c r="H30" s="49" t="s">
        <v>117</v>
      </c>
      <c r="R30" s="49" t="s">
        <v>142</v>
      </c>
      <c r="S30" s="50"/>
      <c r="T30" s="50"/>
      <c r="U30" s="50"/>
      <c r="V30" s="50"/>
      <c r="W30" s="49">
        <v>1.2E-2</v>
      </c>
      <c r="X30" s="49">
        <f>W30*1000</f>
        <v>12</v>
      </c>
      <c r="Y30" s="49">
        <f>W30*1000000</f>
        <v>12000</v>
      </c>
      <c r="Z30" s="49">
        <v>1</v>
      </c>
      <c r="AA30" s="49">
        <f>1/Z31</f>
        <v>3.5168545253125605</v>
      </c>
      <c r="AB30" s="50"/>
      <c r="AC30" s="50"/>
      <c r="AD30" s="50"/>
      <c r="AE30" s="50"/>
    </row>
    <row r="31" spans="2:31" x14ac:dyDescent="0.25">
      <c r="R31" s="49" t="s">
        <v>46</v>
      </c>
      <c r="S31" s="53">
        <f>S28*X31</f>
        <v>2.3370821917808215E-2</v>
      </c>
      <c r="T31" s="49">
        <f>Y31*T29</f>
        <v>3.1242242408025405E-5</v>
      </c>
      <c r="U31" s="53">
        <f>U28*X31</f>
        <v>8.8468202223582412E-2</v>
      </c>
      <c r="V31" s="53">
        <f>V28*X31</f>
        <v>8.846820222358241E-5</v>
      </c>
      <c r="W31" s="49">
        <f>Y31/1000000</f>
        <v>3.4121399999999997E-3</v>
      </c>
      <c r="X31" s="49">
        <f>W31*1000</f>
        <v>3.4121399999999995</v>
      </c>
      <c r="Y31" s="49">
        <v>3412.14</v>
      </c>
      <c r="Z31" s="49">
        <f>Y31/Y30</f>
        <v>0.28434500000000001</v>
      </c>
      <c r="AA31" s="49">
        <v>1</v>
      </c>
      <c r="AB31" s="50"/>
      <c r="AC31" s="50"/>
      <c r="AD31" s="50"/>
      <c r="AE31" s="50">
        <v>3.3260000000000001</v>
      </c>
    </row>
    <row r="32" spans="2:31" x14ac:dyDescent="0.25">
      <c r="B32" s="87" t="s">
        <v>167</v>
      </c>
      <c r="R32" s="49" t="s">
        <v>143</v>
      </c>
      <c r="S32" s="50"/>
      <c r="T32" s="50"/>
      <c r="U32" s="50"/>
      <c r="V32" s="50"/>
      <c r="W32" s="50"/>
      <c r="X32" s="50"/>
      <c r="Y32" s="50"/>
      <c r="Z32" s="50"/>
      <c r="AA32" s="50"/>
      <c r="AB32" s="50"/>
      <c r="AC32" s="50"/>
      <c r="AD32" s="50"/>
      <c r="AE32" s="50"/>
    </row>
    <row r="33" spans="2:31" x14ac:dyDescent="0.25">
      <c r="B33" s="49"/>
      <c r="C33" s="49" t="s">
        <v>148</v>
      </c>
      <c r="D33" s="49" t="s">
        <v>90</v>
      </c>
      <c r="E33" s="49" t="s">
        <v>91</v>
      </c>
      <c r="F33" s="49" t="s">
        <v>92</v>
      </c>
      <c r="G33" s="49" t="s">
        <v>93</v>
      </c>
      <c r="H33" s="49" t="s">
        <v>94</v>
      </c>
      <c r="I33" s="49" t="s">
        <v>168</v>
      </c>
      <c r="J33" s="2"/>
      <c r="R33" s="49" t="s">
        <v>144</v>
      </c>
      <c r="S33" s="50"/>
      <c r="T33" s="50"/>
      <c r="U33" s="50"/>
      <c r="V33" s="50"/>
      <c r="W33" s="50"/>
      <c r="X33" s="50"/>
      <c r="Y33" s="50"/>
      <c r="Z33" s="50"/>
      <c r="AA33" s="50"/>
      <c r="AB33" s="50"/>
      <c r="AC33" s="49">
        <v>1</v>
      </c>
      <c r="AD33" s="49">
        <v>9.2902999999999999E-2</v>
      </c>
      <c r="AE33" s="50"/>
    </row>
    <row r="34" spans="2:31" x14ac:dyDescent="0.25">
      <c r="B34" s="49" t="s">
        <v>14</v>
      </c>
      <c r="C34" s="92" t="e">
        <f>C8*'Landlord - General'!F23*INDEX($S$5:$AE$17,MATCH($C$53,$R$5:$R$17,0),MATCH("sf",$S$4:$AE$4,0))-SUM(D34:H34)</f>
        <v>#N/A</v>
      </c>
      <c r="D34" s="92" t="e">
        <f>C46*C3</f>
        <v>#N/A</v>
      </c>
      <c r="E34" s="92" t="e">
        <f>C47*C4</f>
        <v>#N/A</v>
      </c>
      <c r="F34" s="92" t="e">
        <f>C48*C5</f>
        <v>#N/A</v>
      </c>
      <c r="G34" s="92" t="e">
        <f>C49*C6</f>
        <v>#N/A</v>
      </c>
      <c r="H34" s="92" t="e">
        <f>C50*C7</f>
        <v>#N/A</v>
      </c>
      <c r="I34" s="92" t="e">
        <f>SUM(C34:H34)</f>
        <v>#N/A</v>
      </c>
      <c r="R34" s="49" t="s">
        <v>145</v>
      </c>
      <c r="S34" s="50"/>
      <c r="T34" s="50"/>
      <c r="U34" s="50"/>
      <c r="V34" s="50"/>
      <c r="W34" s="50"/>
      <c r="X34" s="50"/>
      <c r="Y34" s="50"/>
      <c r="Z34" s="50"/>
      <c r="AA34" s="50"/>
      <c r="AB34" s="50"/>
      <c r="AC34" s="49">
        <f>1/AD33</f>
        <v>10.763915051182416</v>
      </c>
      <c r="AD34" s="49">
        <v>1</v>
      </c>
      <c r="AE34" s="50"/>
    </row>
    <row r="35" spans="2:31" x14ac:dyDescent="0.25">
      <c r="B35" s="49" t="s">
        <v>52</v>
      </c>
      <c r="C35" s="92" t="e">
        <f>D8*'Landlord - General'!F32*INDEX($S$5:$AE$17,MATCH($C$53,$R$5:$R$17,0),MATCH("sf",$S$4:$AE$4,0))-SUM(D35:H35)</f>
        <v>#N/A</v>
      </c>
      <c r="D35" s="92" t="e">
        <f>C46*D3</f>
        <v>#N/A</v>
      </c>
      <c r="E35" s="92" t="e">
        <f>C47*D4</f>
        <v>#N/A</v>
      </c>
      <c r="F35" s="92" t="e">
        <f>C48*D5</f>
        <v>#N/A</v>
      </c>
      <c r="G35" s="92" t="e">
        <f>C49*D6</f>
        <v>#N/A</v>
      </c>
      <c r="H35" s="92" t="e">
        <f>C50*D7</f>
        <v>#N/A</v>
      </c>
      <c r="I35" s="92" t="e">
        <f t="shared" ref="I35:I36" si="4">SUM(C35:H35)</f>
        <v>#N/A</v>
      </c>
      <c r="R35" s="49" t="s">
        <v>146</v>
      </c>
      <c r="S35" s="50"/>
      <c r="T35" s="50">
        <f>1/100</f>
        <v>0.01</v>
      </c>
      <c r="U35" s="50"/>
      <c r="V35" s="50"/>
      <c r="W35" s="50">
        <f>1/AE27</f>
        <v>1.0921559199999999</v>
      </c>
      <c r="X35" s="50">
        <f>W35*1000</f>
        <v>1092.1559199999999</v>
      </c>
      <c r="Y35" s="50">
        <f>W35*1000000</f>
        <v>1092155.92</v>
      </c>
      <c r="Z35" s="50"/>
      <c r="AA35" s="50">
        <f>1/AE31</f>
        <v>0.30066145520144316</v>
      </c>
      <c r="AB35" s="50"/>
      <c r="AC35" s="50"/>
      <c r="AD35" s="50"/>
      <c r="AE35" s="50">
        <v>1</v>
      </c>
    </row>
    <row r="36" spans="2:31" x14ac:dyDescent="0.25">
      <c r="B36" s="49" t="s">
        <v>53</v>
      </c>
      <c r="C36" s="92" t="e">
        <f>E8*'Landlord - General'!F33*INDEX($S$5:$AE$17,MATCH($C$53,$R$5:$R$17,0),MATCH("sf",$S$4:$AE$4,0))-SUM(D36:H36)</f>
        <v>#N/A</v>
      </c>
      <c r="D36" s="92" t="e">
        <f>C46*E3</f>
        <v>#N/A</v>
      </c>
      <c r="E36" s="92" t="e">
        <f>C47*E4</f>
        <v>#N/A</v>
      </c>
      <c r="F36" s="92" t="e">
        <f>C48*E5</f>
        <v>#N/A</v>
      </c>
      <c r="G36" s="92" t="e">
        <f>C49*E6</f>
        <v>#N/A</v>
      </c>
      <c r="H36" s="92" t="e">
        <f>C50*E7</f>
        <v>#N/A</v>
      </c>
      <c r="I36" s="92" t="e">
        <f t="shared" si="4"/>
        <v>#N/A</v>
      </c>
    </row>
    <row r="38" spans="2:31" x14ac:dyDescent="0.25">
      <c r="B38" s="87" t="s">
        <v>169</v>
      </c>
      <c r="R38" t="s">
        <v>131</v>
      </c>
    </row>
    <row r="39" spans="2:31" x14ac:dyDescent="0.25">
      <c r="B39" s="49"/>
      <c r="C39" s="49" t="s">
        <v>148</v>
      </c>
      <c r="D39" s="49" t="s">
        <v>90</v>
      </c>
      <c r="E39" s="49" t="s">
        <v>91</v>
      </c>
      <c r="F39" s="49" t="s">
        <v>92</v>
      </c>
      <c r="G39" s="49" t="s">
        <v>93</v>
      </c>
      <c r="H39" s="49" t="s">
        <v>94</v>
      </c>
      <c r="S39" t="s">
        <v>133</v>
      </c>
    </row>
    <row r="40" spans="2:31" x14ac:dyDescent="0.25">
      <c r="B40" s="49" t="s">
        <v>14</v>
      </c>
      <c r="C40" s="94" t="e">
        <f>C34/$I34</f>
        <v>#N/A</v>
      </c>
      <c r="D40" s="94" t="e">
        <f t="shared" ref="D40:H40" si="5">D34/$I34</f>
        <v>#N/A</v>
      </c>
      <c r="E40" s="94" t="e">
        <f t="shared" si="5"/>
        <v>#N/A</v>
      </c>
      <c r="F40" s="94" t="e">
        <f t="shared" si="5"/>
        <v>#N/A</v>
      </c>
      <c r="G40" s="94" t="e">
        <f t="shared" si="5"/>
        <v>#N/A</v>
      </c>
      <c r="H40" s="94" t="e">
        <f t="shared" si="5"/>
        <v>#N/A</v>
      </c>
      <c r="P40" t="s">
        <v>170</v>
      </c>
      <c r="R40" s="49"/>
      <c r="S40" s="49" t="s">
        <v>136</v>
      </c>
      <c r="T40" s="49" t="s">
        <v>137</v>
      </c>
      <c r="U40" s="49" t="s">
        <v>138</v>
      </c>
      <c r="V40" s="49" t="s">
        <v>139</v>
      </c>
      <c r="W40" s="49" t="s">
        <v>117</v>
      </c>
      <c r="X40" s="49" t="s">
        <v>140</v>
      </c>
      <c r="Y40" s="49" t="s">
        <v>141</v>
      </c>
      <c r="Z40" s="49" t="s">
        <v>142</v>
      </c>
      <c r="AA40" s="49" t="s">
        <v>46</v>
      </c>
      <c r="AB40" s="49" t="s">
        <v>143</v>
      </c>
      <c r="AC40" s="49" t="s">
        <v>144</v>
      </c>
      <c r="AD40" s="49" t="s">
        <v>145</v>
      </c>
      <c r="AE40" s="49" t="s">
        <v>146</v>
      </c>
    </row>
    <row r="41" spans="2:31" x14ac:dyDescent="0.25">
      <c r="B41" s="49" t="s">
        <v>52</v>
      </c>
      <c r="C41" s="94" t="e">
        <f t="shared" ref="C41:H41" si="6">C35/$I35</f>
        <v>#N/A</v>
      </c>
      <c r="D41" s="94" t="e">
        <f t="shared" si="6"/>
        <v>#N/A</v>
      </c>
      <c r="E41" s="94" t="e">
        <f>E35/$I35</f>
        <v>#N/A</v>
      </c>
      <c r="F41" s="94" t="e">
        <f t="shared" si="6"/>
        <v>#N/A</v>
      </c>
      <c r="G41" s="94" t="e">
        <f t="shared" si="6"/>
        <v>#N/A</v>
      </c>
      <c r="H41" s="94" t="e">
        <f t="shared" si="6"/>
        <v>#N/A</v>
      </c>
      <c r="K41" s="109"/>
      <c r="R41" s="49" t="s">
        <v>136</v>
      </c>
      <c r="S41" s="49">
        <v>1</v>
      </c>
      <c r="T41" s="49">
        <f>1/S42</f>
        <v>1.3368054627218428E-3</v>
      </c>
      <c r="U41" s="49">
        <f>1/S43</f>
        <v>3.7854125342579832</v>
      </c>
      <c r="V41" s="49">
        <f>1/S44</f>
        <v>3.7854125342579831E-3</v>
      </c>
      <c r="W41" s="53">
        <f>150/1000</f>
        <v>0.15</v>
      </c>
      <c r="X41" s="53">
        <f>W41*1000</f>
        <v>150</v>
      </c>
      <c r="Y41" s="53">
        <f>X41*1000</f>
        <v>150000</v>
      </c>
      <c r="Z41" s="50"/>
      <c r="AA41" s="53">
        <f>1/S49</f>
        <v>43.960681566407004</v>
      </c>
      <c r="AB41" s="50"/>
      <c r="AC41" s="50"/>
      <c r="AD41" s="50"/>
      <c r="AE41" s="50"/>
    </row>
    <row r="42" spans="2:31" x14ac:dyDescent="0.25">
      <c r="B42" s="49" t="s">
        <v>53</v>
      </c>
      <c r="C42" s="94" t="e">
        <f t="shared" ref="C42:H42" si="7">C36/$I36</f>
        <v>#N/A</v>
      </c>
      <c r="D42" s="94" t="e">
        <f t="shared" si="7"/>
        <v>#N/A</v>
      </c>
      <c r="E42" s="94" t="e">
        <f t="shared" si="7"/>
        <v>#N/A</v>
      </c>
      <c r="F42" s="94" t="e">
        <f t="shared" si="7"/>
        <v>#N/A</v>
      </c>
      <c r="G42" s="94" t="e">
        <f t="shared" si="7"/>
        <v>#N/A</v>
      </c>
      <c r="H42" s="94" t="e">
        <f t="shared" si="7"/>
        <v>#N/A</v>
      </c>
      <c r="R42" s="49" t="s">
        <v>137</v>
      </c>
      <c r="S42" s="49">
        <v>748.05200000000002</v>
      </c>
      <c r="T42" s="49">
        <v>1</v>
      </c>
      <c r="U42" s="49">
        <f>1/T43</f>
        <v>2831.6819907857066</v>
      </c>
      <c r="V42" s="49">
        <f>1/T44</f>
        <v>2.8316819907857069</v>
      </c>
      <c r="W42" s="49">
        <f>1/T45</f>
        <v>112.20780000000001</v>
      </c>
      <c r="X42" s="49">
        <f>1/T46</f>
        <v>112207.79999999999</v>
      </c>
      <c r="Y42" s="49">
        <f>1/T47</f>
        <v>112207800</v>
      </c>
      <c r="Z42" s="50"/>
      <c r="AA42" s="49">
        <f>1/T49</f>
        <v>32884.875767113896</v>
      </c>
      <c r="AB42" s="50"/>
      <c r="AC42" s="50"/>
      <c r="AD42" s="50"/>
      <c r="AE42" s="50">
        <v>100</v>
      </c>
    </row>
    <row r="43" spans="2:31" x14ac:dyDescent="0.25">
      <c r="R43" s="49" t="s">
        <v>138</v>
      </c>
      <c r="S43" s="49">
        <v>0.26417200000000002</v>
      </c>
      <c r="T43" s="49">
        <v>3.53147E-4</v>
      </c>
      <c r="U43" s="49">
        <v>1</v>
      </c>
      <c r="V43" s="49">
        <f>1/1000</f>
        <v>1E-3</v>
      </c>
      <c r="W43" s="53">
        <f>1/U45</f>
        <v>3.9625800000000003E-2</v>
      </c>
      <c r="X43" s="53">
        <f>1/U46</f>
        <v>39.625799999999998</v>
      </c>
      <c r="Y43" s="53">
        <f>1/U47</f>
        <v>39625.800000000003</v>
      </c>
      <c r="Z43" s="50"/>
      <c r="AA43" s="53">
        <f>1/U49</f>
        <v>11.613181170760875</v>
      </c>
      <c r="AB43" s="50"/>
      <c r="AC43" s="50"/>
      <c r="AD43" s="50"/>
      <c r="AE43" s="50"/>
    </row>
    <row r="44" spans="2:31" x14ac:dyDescent="0.25">
      <c r="B44" s="96" t="s">
        <v>171</v>
      </c>
      <c r="D44" t="s">
        <v>172</v>
      </c>
      <c r="H44" t="s">
        <v>173</v>
      </c>
      <c r="R44" s="49" t="s">
        <v>139</v>
      </c>
      <c r="S44" s="49">
        <f>S43*1000</f>
        <v>264.17200000000003</v>
      </c>
      <c r="T44" s="49">
        <f>T43*1000</f>
        <v>0.35314699999999999</v>
      </c>
      <c r="U44" s="49">
        <f>1000</f>
        <v>1000</v>
      </c>
      <c r="V44" s="49">
        <v>1</v>
      </c>
      <c r="W44" s="53">
        <f>W43/1000</f>
        <v>3.9625800000000003E-5</v>
      </c>
      <c r="X44" s="53">
        <f t="shared" ref="X44" si="8">X43/1000</f>
        <v>3.9625799999999996E-2</v>
      </c>
      <c r="Y44" s="53">
        <f t="shared" ref="Y44" si="9">Y43/1000</f>
        <v>39.625800000000005</v>
      </c>
      <c r="Z44" s="50"/>
      <c r="AA44" s="53">
        <f>1/V49</f>
        <v>11613.181170760874</v>
      </c>
      <c r="AB44" s="50"/>
      <c r="AC44" s="50"/>
      <c r="AD44" s="50"/>
      <c r="AE44" s="50"/>
    </row>
    <row r="45" spans="2:31" x14ac:dyDescent="0.25">
      <c r="B45" s="49"/>
      <c r="C45" s="49" t="s">
        <v>174</v>
      </c>
      <c r="D45" s="49" t="s">
        <v>14</v>
      </c>
      <c r="E45" s="49" t="s">
        <v>52</v>
      </c>
      <c r="F45" s="49" t="s">
        <v>53</v>
      </c>
      <c r="G45" s="49" t="s">
        <v>19</v>
      </c>
      <c r="H45" s="49" t="s">
        <v>14</v>
      </c>
      <c r="I45" s="49" t="s">
        <v>52</v>
      </c>
      <c r="J45" s="49" t="s">
        <v>53</v>
      </c>
      <c r="K45" s="49" t="s">
        <v>19</v>
      </c>
      <c r="R45" s="49" t="s">
        <v>117</v>
      </c>
      <c r="S45" s="53">
        <f>1/W41</f>
        <v>6.666666666666667</v>
      </c>
      <c r="T45" s="53">
        <f>S45*T41</f>
        <v>8.9120364181456187E-3</v>
      </c>
      <c r="U45" s="53">
        <f>S45*$U$23</f>
        <v>25.236083561719887</v>
      </c>
      <c r="V45" s="53">
        <f>U45/1000</f>
        <v>2.5236083561719889E-2</v>
      </c>
      <c r="W45" s="49">
        <v>1</v>
      </c>
      <c r="X45" s="49">
        <v>1000</v>
      </c>
      <c r="Y45" s="51">
        <f>1000000</f>
        <v>1000000</v>
      </c>
      <c r="Z45" s="49">
        <f>1/W48</f>
        <v>83.333333333333329</v>
      </c>
      <c r="AA45" s="49">
        <f>AA47*1000000</f>
        <v>293.07100000000003</v>
      </c>
      <c r="AB45" s="50"/>
      <c r="AC45" s="50"/>
      <c r="AD45" s="50"/>
      <c r="AE45" s="53">
        <f>T45*100</f>
        <v>0.89120364181456191</v>
      </c>
    </row>
    <row r="46" spans="2:31" x14ac:dyDescent="0.25">
      <c r="B46" s="49" t="s">
        <v>90</v>
      </c>
      <c r="C46" s="93" t="e">
        <f>'Landlord - High Use Areas'!C28*INDEX($S$5:$AE$17,MATCH($C$53,$R$5:$R$17,0),MATCH("sf",$S$4:$AE$4,0))</f>
        <v>#N/A</v>
      </c>
      <c r="D46" s="49" t="b">
        <f>AND('Landlord - High Use Areas'!D28="",'Landlord - High Use Areas'!C11=TRUE)</f>
        <v>0</v>
      </c>
      <c r="E46" s="49" t="b">
        <f>AND('Landlord - High Use Areas'!E28="",'Landlord - High Use Areas'!D11=TRUE)</f>
        <v>0</v>
      </c>
      <c r="F46" s="49" t="b">
        <f>AND('Landlord - High Use Areas'!F28="",'Landlord - High Use Areas'!E11=TRUE)</f>
        <v>0</v>
      </c>
      <c r="G46" s="49" t="b">
        <f>AND('Landlord - High Use Areas'!G28="",'Landlord - High Use Areas'!F11=TRUE)</f>
        <v>0</v>
      </c>
      <c r="H46" s="94" t="e">
        <f>IFERROR((D46*$C46*C3+'Landlord - High Use Areas'!D28*INDEX($S$5:$AE$17,MATCH(H$53,$R$5:$R$17,0),MATCH("kBtu",$S$4:$AE$4,0)))/('Landlord - High Use Areas'!D$27*INDEX($S$5:$AE$17,MATCH(H$53,$R$5:$R$17,0),MATCH("kBtu",$S$4:$AE$4,0))),D40)</f>
        <v>#N/A</v>
      </c>
      <c r="I46" s="94" t="e">
        <f>IFERROR((E46*$C46*D3+'Landlord - High Use Areas'!E28*INDEX($S$5:$AE$17,MATCH(I$53,$R$5:$R$17,0),MATCH("kBtu",$S$4:$AE$4,0)))/('Landlord - High Use Areas'!E$27*INDEX($S$5:$AE$17,MATCH(I$53,$R$5:$R$17,0),MATCH("kBtu",$S$4:$AE$4,0))),D41)</f>
        <v>#N/A</v>
      </c>
      <c r="J46" s="94" t="e">
        <f>IFERROR((F46*$C46*E3+'Landlord - High Use Areas'!F28*INDEX($S$5:$AE$17,MATCH(J$53,$R$5:$R$17,0),MATCH("kBtu",$S$4:$AE$4,0)))/('Landlord - High Use Areas'!F$27*INDEX($S$5:$AE$17,MATCH(J$53,$R$5:$R$17,0),MATCH("kBtu",$S$4:$AE$4,0))),D42)</f>
        <v>#N/A</v>
      </c>
      <c r="K46" s="94" t="e">
        <f>(G46*$C46*G3+'Landlord - High Use Areas'!G28*INDEX($S$5:$AE$17,MATCH(K$53,$R$5:$R$17,0),MATCH("kBtu",$S$4:$AE$4,0)))/('Landlord - High Use Areas'!G$27*INDEX($S$5:$AE$17,MATCH(K$53,$R$5:$R$17,0),MATCH($H$24,$S$4:$AE$4,0)))</f>
        <v>#N/A</v>
      </c>
      <c r="R46" s="49" t="s">
        <v>140</v>
      </c>
      <c r="S46" s="53">
        <f>1/X41</f>
        <v>6.6666666666666671E-3</v>
      </c>
      <c r="T46" s="53">
        <f>T45/1000</f>
        <v>8.9120364181456195E-6</v>
      </c>
      <c r="U46" s="53">
        <f t="shared" ref="U46:U47" si="10">S46*$U$23</f>
        <v>2.5236083561719889E-2</v>
      </c>
      <c r="V46" s="53">
        <f t="shared" ref="V46:V47" si="11">U46/1000</f>
        <v>2.5236083561719888E-5</v>
      </c>
      <c r="W46" s="49">
        <f>1/1000</f>
        <v>1E-3</v>
      </c>
      <c r="X46" s="49">
        <v>1</v>
      </c>
      <c r="Y46" s="49">
        <v>1000</v>
      </c>
      <c r="Z46" s="49">
        <f>1/X48</f>
        <v>8.3333333333333329E-2</v>
      </c>
      <c r="AA46" s="49">
        <f>AA45/1000</f>
        <v>0.29307100000000003</v>
      </c>
      <c r="AB46" s="50"/>
      <c r="AC46" s="50"/>
      <c r="AD46" s="50"/>
      <c r="AE46" s="50"/>
    </row>
    <row r="47" spans="2:31" x14ac:dyDescent="0.25">
      <c r="B47" s="49" t="s">
        <v>91</v>
      </c>
      <c r="C47" s="93" t="e">
        <f>'Landlord - High Use Areas'!C29*INDEX($S$5:$AE$17,MATCH($C$53,$R$5:$R$17,0),MATCH("sf",$S$4:$AE$4,0))</f>
        <v>#N/A</v>
      </c>
      <c r="D47" s="49" t="b">
        <f>AND('Landlord - High Use Areas'!D29="",'Landlord - High Use Areas'!C12=TRUE)</f>
        <v>0</v>
      </c>
      <c r="E47" s="49" t="b">
        <f>AND('Landlord - High Use Areas'!E29="",'Landlord - High Use Areas'!D12=TRUE)</f>
        <v>0</v>
      </c>
      <c r="F47" s="49" t="b">
        <f>AND('Landlord - High Use Areas'!F29="",'Landlord - High Use Areas'!E12=TRUE)</f>
        <v>0</v>
      </c>
      <c r="G47" s="49" t="b">
        <f>AND('Landlord - High Use Areas'!G29="",'Landlord - High Use Areas'!F12=TRUE)</f>
        <v>0</v>
      </c>
      <c r="H47" s="94" t="e">
        <f>IFERROR((D47*$C47*C4+'Landlord - High Use Areas'!D29*INDEX($S$5:$AE$17,MATCH(H$53,$R$5:$R$17,0),MATCH("kBtu",$S$4:$AE$4,0)))/('Landlord - High Use Areas'!D$27*INDEX($S$5:$AE$17,MATCH(H$53,$R$5:$R$17,0),MATCH("kBtu",$S$4:$AE$4,0))),E40)</f>
        <v>#N/A</v>
      </c>
      <c r="I47" s="94" t="e">
        <f>IFERROR((E47*$C47*D4+'Landlord - High Use Areas'!E29*INDEX($S$5:$AE$17,MATCH(I$53,$R$5:$R$17,0),MATCH("kBtu",$S$4:$AE$4,0)))/('Landlord - High Use Areas'!E$27*INDEX($S$5:$AE$17,MATCH(I$53,$R$5:$R$17,0),MATCH("kBtu",$S$4:$AE$4,0))),E41)</f>
        <v>#N/A</v>
      </c>
      <c r="J47" s="94" t="e">
        <f>IFERROR((F47*$C47*E4+'Landlord - High Use Areas'!F29*INDEX($S$5:$AE$17,MATCH(J$53,$R$5:$R$17,0),MATCH("kBtu",$S$4:$AE$4,0)))/('Landlord - High Use Areas'!F$27*INDEX($S$5:$AE$17,MATCH(J$53,$R$5:$R$17,0),MATCH("kBtu",$S$4:$AE$4,0))),E42)</f>
        <v>#N/A</v>
      </c>
      <c r="K47" s="94" t="e">
        <f>(G47*$C47*G4+'Landlord - High Use Areas'!G29*INDEX($S$5:$AE$17,MATCH(K$53,$R$5:$R$17,0),MATCH("kBtu",$S$4:$AE$4,0)))/('Landlord - High Use Areas'!G$27*INDEX($S$5:$AE$17,MATCH(K$53,$R$5:$R$17,0),MATCH($H$24,$S$4:$AE$4,0)))</f>
        <v>#N/A</v>
      </c>
      <c r="R47" s="49" t="s">
        <v>141</v>
      </c>
      <c r="S47" s="53">
        <f>1/Y41</f>
        <v>6.6666666666666666E-6</v>
      </c>
      <c r="T47" s="53">
        <f>T45/1000000</f>
        <v>8.9120364181456186E-9</v>
      </c>
      <c r="U47" s="53">
        <f t="shared" si="10"/>
        <v>2.5236083561719888E-5</v>
      </c>
      <c r="V47" s="53">
        <f t="shared" si="11"/>
        <v>2.5236083561719886E-8</v>
      </c>
      <c r="W47" s="49">
        <f>1/1000000</f>
        <v>9.9999999999999995E-7</v>
      </c>
      <c r="X47" s="49">
        <f>1/1000</f>
        <v>1E-3</v>
      </c>
      <c r="Y47" s="49">
        <v>1</v>
      </c>
      <c r="Z47" s="49">
        <f>Z45/1000000</f>
        <v>8.3333333333333331E-5</v>
      </c>
      <c r="AA47" s="49">
        <v>2.93071E-4</v>
      </c>
      <c r="AB47" s="50"/>
      <c r="AC47" s="50"/>
      <c r="AD47" s="50"/>
      <c r="AE47" s="50">
        <f>AE45/1000000</f>
        <v>8.9120364181456195E-7</v>
      </c>
    </row>
    <row r="48" spans="2:31" x14ac:dyDescent="0.25">
      <c r="B48" s="49" t="s">
        <v>92</v>
      </c>
      <c r="C48" s="93" t="e">
        <f>'Landlord - High Use Areas'!C30*INDEX($S$5:$AE$17,MATCH($C$53,$R$5:$R$17,0),MATCH("sf",$S$4:$AE$4,0))</f>
        <v>#N/A</v>
      </c>
      <c r="D48" s="49" t="b">
        <f>AND('Landlord - High Use Areas'!D30="",'Landlord - High Use Areas'!C13=TRUE)</f>
        <v>0</v>
      </c>
      <c r="E48" s="49" t="b">
        <f>AND('Landlord - High Use Areas'!E30="",'Landlord - High Use Areas'!D13=TRUE)</f>
        <v>0</v>
      </c>
      <c r="F48" s="49" t="b">
        <f>AND('Landlord - High Use Areas'!F30="",'Landlord - High Use Areas'!E13=TRUE)</f>
        <v>0</v>
      </c>
      <c r="G48" s="49" t="b">
        <f>AND('Landlord - High Use Areas'!G30="",'Landlord - High Use Areas'!F13=TRUE)</f>
        <v>0</v>
      </c>
      <c r="H48" s="94" t="e">
        <f>IFERROR((D48*$C48*C5+'Landlord - High Use Areas'!D30*INDEX($S$5:$AE$17,MATCH(H$53,$R$5:$R$17,0),MATCH("kBtu",$S$4:$AE$4,0)))/('Landlord - High Use Areas'!D$27*INDEX($S$5:$AE$17,MATCH(H$53,$R$5:$R$17,0),MATCH("kBtu",$S$4:$AE$4,0))),F40)</f>
        <v>#N/A</v>
      </c>
      <c r="I48" s="94" t="e">
        <f>IFERROR((E48*$C48*D5+'Landlord - High Use Areas'!E30*INDEX($S$5:$AE$17,MATCH(I$53,$R$5:$R$17,0),MATCH("kBtu",$S$4:$AE$4,0)))/('Landlord - High Use Areas'!E$27*INDEX($S$5:$AE$17,MATCH(I$53,$R$5:$R$17,0),MATCH("kBtu",$S$4:$AE$4,0))),F41)</f>
        <v>#N/A</v>
      </c>
      <c r="J48" s="94" t="e">
        <f>IFERROR((F48*$C48*E5+'Landlord - High Use Areas'!F30*INDEX($S$5:$AE$17,MATCH(J$53,$R$5:$R$17,0),MATCH("kBtu",$S$4:$AE$4,0)))/('Landlord - High Use Areas'!F$27*INDEX($S$5:$AE$17,MATCH(J$53,$R$5:$R$17,0),MATCH("kBtu",$S$4:$AE$4,0))),F42)</f>
        <v>#N/A</v>
      </c>
      <c r="K48" s="94" t="e">
        <f>(G48*$C48*G5+'Landlord - High Use Areas'!G30*INDEX($S$5:$AE$17,MATCH(K$53,$R$5:$R$17,0),MATCH("kBtu",$S$4:$AE$4,0)))/('Landlord - High Use Areas'!G$27*INDEX($S$5:$AE$17,MATCH(K$53,$R$5:$R$17,0),MATCH($H$24,$S$4:$AE$4,0)))</f>
        <v>#N/A</v>
      </c>
      <c r="R48" s="49" t="s">
        <v>142</v>
      </c>
      <c r="S48" s="50"/>
      <c r="T48" s="50"/>
      <c r="U48" s="50"/>
      <c r="V48" s="50"/>
      <c r="W48" s="49">
        <v>1.2E-2</v>
      </c>
      <c r="X48" s="49">
        <f>W48*1000</f>
        <v>12</v>
      </c>
      <c r="Y48" s="49">
        <f>W48*1000000</f>
        <v>12000</v>
      </c>
      <c r="Z48" s="49">
        <v>1</v>
      </c>
      <c r="AA48" s="49">
        <f>1/Z49</f>
        <v>3.5168545253125605</v>
      </c>
      <c r="AB48" s="50"/>
      <c r="AC48" s="50"/>
      <c r="AD48" s="50"/>
      <c r="AE48" s="50"/>
    </row>
    <row r="49" spans="2:31" x14ac:dyDescent="0.25">
      <c r="B49" s="49" t="s">
        <v>93</v>
      </c>
      <c r="C49" s="93" t="e">
        <f>'Landlord - High Use Areas'!C31*INDEX($S$5:$AE$17,MATCH($C$53,$R$5:$R$17,0),MATCH("sf",$S$4:$AE$4,0))</f>
        <v>#N/A</v>
      </c>
      <c r="D49" s="49" t="b">
        <f>AND('Landlord - High Use Areas'!D31="",'Landlord - High Use Areas'!C14=TRUE)</f>
        <v>0</v>
      </c>
      <c r="E49" s="49" t="b">
        <f>AND('Landlord - High Use Areas'!E31="",'Landlord - High Use Areas'!D14=TRUE)</f>
        <v>0</v>
      </c>
      <c r="F49" s="49" t="b">
        <f>AND('Landlord - High Use Areas'!F31="",'Landlord - High Use Areas'!E14=TRUE)</f>
        <v>0</v>
      </c>
      <c r="G49" s="49" t="b">
        <f>AND('Landlord - High Use Areas'!G31="",'Landlord - High Use Areas'!F14=TRUE)</f>
        <v>0</v>
      </c>
      <c r="H49" s="94" t="e">
        <f>IFERROR((D49*$C49*C6+'Landlord - High Use Areas'!D31*INDEX($S$5:$AE$17,MATCH(H$53,$R$5:$R$17,0),MATCH("kBtu",$S$4:$AE$4,0)))/('Landlord - High Use Areas'!D$27*INDEX($S$5:$AE$17,MATCH(H$53,$R$5:$R$17,0),MATCH("kBtu",$S$4:$AE$4,0))),G40)</f>
        <v>#N/A</v>
      </c>
      <c r="I49" s="94" t="e">
        <f>IFERROR((E49*$C49*D6+'Landlord - High Use Areas'!E31*INDEX($S$5:$AE$17,MATCH(I$53,$R$5:$R$17,0),MATCH("kBtu",$S$4:$AE$4,0)))/('Landlord - High Use Areas'!E$27*INDEX($S$5:$AE$17,MATCH(I$53,$R$5:$R$17,0),MATCH("kBtu",$S$4:$AE$4,0))),G41)</f>
        <v>#N/A</v>
      </c>
      <c r="J49" s="94" t="e">
        <f>IFERROR((F49*$C49*E6+'Landlord - High Use Areas'!F31*INDEX($S$5:$AE$17,MATCH(J$53,$R$5:$R$17,0),MATCH("kBtu",$S$4:$AE$4,0)))/('Landlord - High Use Areas'!F$27*INDEX($S$5:$AE$17,MATCH(J$53,$R$5:$R$17,0),MATCH("kBtu",$S$4:$AE$4,0))),G42)</f>
        <v>#N/A</v>
      </c>
      <c r="K49" s="94" t="e">
        <f>(G49*$C49*G6+'Landlord - High Use Areas'!G31*INDEX($S$5:$AE$17,MATCH(K$53,$R$5:$R$17,0),MATCH("kBtu",$S$4:$AE$4,0)))/('Landlord - High Use Areas'!G$27*INDEX($S$5:$AE$17,MATCH(K$53,$R$5:$R$17,0),MATCH($H$24,$S$4:$AE$4,0)))</f>
        <v>#N/A</v>
      </c>
      <c r="R49" s="49" t="s">
        <v>46</v>
      </c>
      <c r="S49" s="53">
        <f>S46*X49</f>
        <v>2.27476E-2</v>
      </c>
      <c r="T49" s="49">
        <f>Y49*T47</f>
        <v>3.0409115943811389E-5</v>
      </c>
      <c r="U49" s="53">
        <f>U46*X49</f>
        <v>8.6109050164286882E-2</v>
      </c>
      <c r="V49" s="53">
        <f>V46*X49</f>
        <v>8.610905016428688E-5</v>
      </c>
      <c r="W49" s="49">
        <f>Y49/1000000</f>
        <v>3.4121399999999997E-3</v>
      </c>
      <c r="X49" s="49">
        <f>W49*1000</f>
        <v>3.4121399999999995</v>
      </c>
      <c r="Y49" s="49">
        <v>3412.14</v>
      </c>
      <c r="Z49" s="49">
        <f>Y49/Y48</f>
        <v>0.28434500000000001</v>
      </c>
      <c r="AA49" s="49">
        <v>1</v>
      </c>
      <c r="AB49" s="50"/>
      <c r="AC49" s="50"/>
      <c r="AD49" s="50"/>
      <c r="AE49" s="50">
        <v>3.3260000000000001</v>
      </c>
    </row>
    <row r="50" spans="2:31" x14ac:dyDescent="0.25">
      <c r="B50" s="49" t="s">
        <v>94</v>
      </c>
      <c r="C50" s="93" t="e">
        <f>'Landlord - High Use Areas'!C32*INDEX($S$5:$AE$17,MATCH($C$53,$R$5:$R$17,0),MATCH("sf",$S$4:$AE$4,0))</f>
        <v>#N/A</v>
      </c>
      <c r="D50" s="49" t="b">
        <f>AND('Landlord - High Use Areas'!D32="",'Landlord - High Use Areas'!C15=TRUE)</f>
        <v>0</v>
      </c>
      <c r="E50" s="49" t="b">
        <f>AND('Landlord - High Use Areas'!E32="",'Landlord - High Use Areas'!D15=TRUE)</f>
        <v>0</v>
      </c>
      <c r="F50" s="49" t="b">
        <f>AND('Landlord - High Use Areas'!F32="",'Landlord - High Use Areas'!E15=TRUE)</f>
        <v>0</v>
      </c>
      <c r="G50" s="49" t="b">
        <f>AND('Landlord - High Use Areas'!G32="",'Landlord - High Use Areas'!F15=TRUE)</f>
        <v>0</v>
      </c>
      <c r="H50" s="94" t="e">
        <f>IFERROR((D50*$C50*C7+'Landlord - High Use Areas'!D32*INDEX($S$5:$AE$17,MATCH(H$53,$R$5:$R$17,0),MATCH("kBtu",$S$4:$AE$4,0)))/('Landlord - High Use Areas'!D$27*INDEX($S$5:$AE$17,MATCH(H$53,$R$5:$R$17,0),MATCH("kBtu",$S$4:$AE$4,0))),H40)</f>
        <v>#N/A</v>
      </c>
      <c r="I50" s="94" t="e">
        <f>IFERROR((E50*$C50*D7+'Landlord - High Use Areas'!E32*INDEX($S$5:$AE$17,MATCH(I$53,$R$5:$R$17,0),MATCH("kBtu",$S$4:$AE$4,0)))/('Landlord - High Use Areas'!E$27*INDEX($S$5:$AE$17,MATCH(I$53,$R$5:$R$17,0),MATCH("kBtu",$S$4:$AE$4,0))),H41)</f>
        <v>#N/A</v>
      </c>
      <c r="J50" s="94" t="e">
        <f>IFERROR((F50*$C50*E7+'Landlord - High Use Areas'!F32*INDEX($S$5:$AE$17,MATCH(J$53,$R$5:$R$17,0),MATCH("kBtu",$S$4:$AE$4,0)))/('Landlord - High Use Areas'!F$27*INDEX($S$5:$AE$17,MATCH(J$53,$R$5:$R$17,0),MATCH("kBtu",$S$4:$AE$4,0))),H42)</f>
        <v>#N/A</v>
      </c>
      <c r="K50" s="94" t="e">
        <f>(G50*$C50*G7+'Landlord - High Use Areas'!G32*INDEX($S$5:$AE$17,MATCH(K$53,$R$5:$R$17,0),MATCH("kBtu",$S$4:$AE$4,0)))/('Landlord - High Use Areas'!G$27*INDEX($S$5:$AE$17,MATCH(K$53,$R$5:$R$17,0),MATCH($H$24,$S$4:$AE$4,0)))</f>
        <v>#N/A</v>
      </c>
      <c r="R50" s="49" t="s">
        <v>143</v>
      </c>
      <c r="S50" s="50"/>
      <c r="T50" s="50"/>
      <c r="U50" s="50"/>
      <c r="V50" s="50"/>
      <c r="W50" s="50"/>
      <c r="X50" s="50"/>
      <c r="Y50" s="50"/>
      <c r="Z50" s="50"/>
      <c r="AA50" s="50"/>
      <c r="AB50" s="50"/>
      <c r="AC50" s="50"/>
      <c r="AD50" s="50"/>
      <c r="AE50" s="50"/>
    </row>
    <row r="51" spans="2:31" x14ac:dyDescent="0.25">
      <c r="B51" s="49" t="s">
        <v>175</v>
      </c>
      <c r="C51" s="93" t="e">
        <f>IF('Landlord - High Use Areas'!I33="",'Landlord - High Use Areas'!C33,0)*INDEX($S$5:$AE$17,MATCH($C$53,$R$5:$R$17,0),MATCH("sf",$S$4:$AE$4,0))</f>
        <v>#N/A</v>
      </c>
      <c r="D51" s="49" t="b">
        <f>AND('Landlord - High Use Areas'!D33="",'Landlord - High Use Areas'!C16=TRUE)</f>
        <v>0</v>
      </c>
      <c r="E51" s="49" t="b">
        <f>AND('Landlord - High Use Areas'!E33="",'Landlord - High Use Areas'!D16=TRUE)</f>
        <v>0</v>
      </c>
      <c r="F51" s="49" t="b">
        <f>AND('Landlord - High Use Areas'!F33="",'Landlord - High Use Areas'!E16=TRUE)</f>
        <v>0</v>
      </c>
      <c r="G51" s="49" t="b">
        <f>AND('Landlord - High Use Areas'!G33="",'Landlord - High Use Areas'!F16=TRUE)</f>
        <v>0</v>
      </c>
      <c r="H51" s="94" t="b">
        <f>IFERROR((D51*$C51*C8+'Landlord - High Use Areas'!D33*INDEX($S$5:$AE$17,MATCH(H$53,$R$5:$R$17,0),MATCH("kBtu",$S$4:$AE$4,0)))/('Landlord - High Use Areas'!D$27*INDEX($S$5:$AE$17,MATCH(H$53,$R$5:$R$17,0),MATCH("kBtu",$S$4:$AE$4,0))),D51)</f>
        <v>0</v>
      </c>
      <c r="I51" s="94" t="b">
        <f>IFERROR((E51*$C51*D8+'Landlord - High Use Areas'!E33*INDEX($S$5:$AE$17,MATCH(I$53,$R$5:$R$17,0),MATCH("kBtu",$S$4:$AE$4,0)))/('Landlord - High Use Areas'!E$27*INDEX($S$5:$AE$17,MATCH(I$53,$R$5:$R$17,0),MATCH("kBtu",$S$4:$AE$4,0))),E51)</f>
        <v>0</v>
      </c>
      <c r="J51" s="94" t="b">
        <f>IFERROR((F51*$C51*E8+'Landlord - High Use Areas'!F33*INDEX($S$5:$AE$17,MATCH(J$53,$R$5:$R$17,0),MATCH("kBtu",$S$4:$AE$4,0)))/('Landlord - High Use Areas'!F$27*INDEX($S$5:$AE$17,MATCH(J$53,$R$5:$R$17,0),MATCH("kBtu",$S$4:$AE$4,0))),F51)</f>
        <v>0</v>
      </c>
      <c r="K51" s="94" t="b">
        <f>IFERROR((G51*$C51*G8+'Landlord - High Use Areas'!G33*INDEX($S$5:$AE$17,MATCH(K$53,$R$5:$R$17,0),MATCH("kBtu",$S$4:$AE$4,0)))/('Landlord - High Use Areas'!G$27*INDEX($S$5:$AE$17,MATCH(K$53,$R$5:$R$17,0),MATCH($H$24,$S$4:$AE$4,0))),G51)</f>
        <v>0</v>
      </c>
      <c r="R51" s="49" t="s">
        <v>144</v>
      </c>
      <c r="S51" s="50"/>
      <c r="T51" s="50"/>
      <c r="U51" s="50"/>
      <c r="V51" s="50"/>
      <c r="W51" s="50"/>
      <c r="X51" s="50"/>
      <c r="Y51" s="50"/>
      <c r="Z51" s="50"/>
      <c r="AA51" s="50"/>
      <c r="AB51" s="50"/>
      <c r="AC51" s="49">
        <v>1</v>
      </c>
      <c r="AD51" s="49">
        <v>9.2902999999999999E-2</v>
      </c>
      <c r="AE51" s="50"/>
    </row>
    <row r="52" spans="2:31" x14ac:dyDescent="0.25">
      <c r="B52" s="49" t="s">
        <v>175</v>
      </c>
      <c r="C52" s="93" t="e">
        <f>IF('Landlord - High Use Areas'!I34="",'Landlord - High Use Areas'!C34,0)*INDEX($S$5:$AE$17,MATCH($C$53,$R$5:$R$17,0),MATCH("sf",$S$4:$AE$4,0))</f>
        <v>#N/A</v>
      </c>
      <c r="D52" s="49" t="b">
        <f>AND('Landlord - High Use Areas'!D34="",'Landlord - High Use Areas'!C17=TRUE)</f>
        <v>0</v>
      </c>
      <c r="E52" s="49" t="b">
        <f>AND('Landlord - High Use Areas'!E34="",'Landlord - High Use Areas'!D17=TRUE)</f>
        <v>0</v>
      </c>
      <c r="F52" s="49" t="b">
        <f>AND('Landlord - High Use Areas'!F34="",'Landlord - High Use Areas'!E17=TRUE)</f>
        <v>0</v>
      </c>
      <c r="G52" s="49" t="b">
        <f>AND('Landlord - High Use Areas'!G34="",'Landlord - High Use Areas'!F17=TRUE)</f>
        <v>0</v>
      </c>
      <c r="H52" s="94" t="b">
        <f>IFERROR((D52*$C52*C9+'Landlord - High Use Areas'!D34*INDEX($S$5:$AE$17,MATCH(H$53,$R$5:$R$17,0),MATCH("kBtu",$S$4:$AE$4,0)))/('Landlord - High Use Areas'!D$27*INDEX($S$5:$AE$17,MATCH(H$53,$R$5:$R$17,0),MATCH("kBtu",$S$4:$AE$4,0))),D52)</f>
        <v>0</v>
      </c>
      <c r="I52" s="94" t="b">
        <f>IFERROR((E52*$C52*D9+'Landlord - High Use Areas'!E34*INDEX($S$5:$AE$17,MATCH(I$53,$R$5:$R$17,0),MATCH("kBtu",$S$4:$AE$4,0)))/('Landlord - High Use Areas'!E$27*INDEX($S$5:$AE$17,MATCH(I$53,$R$5:$R$17,0),MATCH("kBtu",$S$4:$AE$4,0))),E52)</f>
        <v>0</v>
      </c>
      <c r="J52" s="94" t="b">
        <f>IFERROR((F52*$C52*E9+'Landlord - High Use Areas'!F34*INDEX($S$5:$AE$17,MATCH(J$53,$R$5:$R$17,0),MATCH("kBtu",$S$4:$AE$4,0)))/('Landlord - High Use Areas'!F$27*INDEX($S$5:$AE$17,MATCH(J$53,$R$5:$R$17,0),MATCH("kBtu",$S$4:$AE$4,0))),F52)</f>
        <v>0</v>
      </c>
      <c r="K52" s="94" t="b">
        <f>IFERROR((G52*$C52*G9+'Landlord - High Use Areas'!G34*INDEX($S$5:$AE$17,MATCH(K$53,$R$5:$R$17,0),MATCH("kBtu",$S$4:$AE$4,0)))/('Landlord - High Use Areas'!G$27*INDEX($S$5:$AE$17,MATCH(K$53,$R$5:$R$17,0),MATCH($H$24,$S$4:$AE$4,0))),G52)</f>
        <v>0</v>
      </c>
      <c r="R52" s="49" t="s">
        <v>145</v>
      </c>
      <c r="S52" s="50"/>
      <c r="T52" s="50"/>
      <c r="U52" s="50"/>
      <c r="V52" s="50"/>
      <c r="W52" s="50"/>
      <c r="X52" s="50"/>
      <c r="Y52" s="50"/>
      <c r="Z52" s="50"/>
      <c r="AA52" s="50"/>
      <c r="AB52" s="50"/>
      <c r="AC52" s="49">
        <f>1/AD51</f>
        <v>10.763915051182416</v>
      </c>
      <c r="AD52" s="49">
        <v>1</v>
      </c>
      <c r="AE52" s="50"/>
    </row>
    <row r="53" spans="2:31" x14ac:dyDescent="0.25">
      <c r="B53" s="95" t="s">
        <v>176</v>
      </c>
      <c r="C53" s="49" t="str">
        <f>'Landlord - General'!C7</f>
        <v>Select units</v>
      </c>
      <c r="D53" s="49"/>
      <c r="E53" s="49"/>
      <c r="F53" s="49"/>
      <c r="G53" s="49" t="s">
        <v>177</v>
      </c>
      <c r="H53" s="49" t="str">
        <f>'Landlord - High Use Areas'!D35</f>
        <v>kWh</v>
      </c>
      <c r="I53" s="49" t="str">
        <f>'Landlord - High Use Areas'!E35</f>
        <v>Select units</v>
      </c>
      <c r="J53" s="49" t="str">
        <f>'Landlord - High Use Areas'!F35</f>
        <v>Select units</v>
      </c>
      <c r="K53" s="49">
        <f>'Landlord - High Use Areas'!G35</f>
        <v>0</v>
      </c>
      <c r="R53" s="49" t="s">
        <v>146</v>
      </c>
      <c r="S53" s="50"/>
      <c r="T53" s="50">
        <f>1/100</f>
        <v>0.01</v>
      </c>
      <c r="U53" s="50"/>
      <c r="V53" s="50"/>
      <c r="W53" s="50">
        <f>1/AE45</f>
        <v>1.1220779999999999</v>
      </c>
      <c r="X53" s="50">
        <f>W53*1000</f>
        <v>1122.078</v>
      </c>
      <c r="Y53" s="50">
        <f>W53*1000000</f>
        <v>1122078</v>
      </c>
      <c r="Z53" s="50"/>
      <c r="AA53" s="50">
        <f>1/AE49</f>
        <v>0.30066145520144316</v>
      </c>
      <c r="AB53" s="50"/>
      <c r="AC53" s="50"/>
      <c r="AD53" s="50"/>
      <c r="AE53" s="50">
        <v>1</v>
      </c>
    </row>
    <row r="54" spans="2:31" x14ac:dyDescent="0.25">
      <c r="B54" s="49"/>
      <c r="C54" s="49"/>
      <c r="D54" s="49"/>
      <c r="E54" s="49"/>
      <c r="F54" s="49"/>
      <c r="G54" s="89" t="s">
        <v>178</v>
      </c>
      <c r="H54" s="97">
        <f>IFERROR(1-SUM(H46:H52),1)</f>
        <v>1</v>
      </c>
      <c r="I54" s="97">
        <f t="shared" ref="I54" si="12">IFERROR(1-SUM(I46:I52),1)</f>
        <v>1</v>
      </c>
      <c r="J54" s="97">
        <f>IFERROR(1-SUM(J46:J52),1)</f>
        <v>1</v>
      </c>
      <c r="K54" s="97">
        <f>IFERROR(1-SUM(K46:K52),1)</f>
        <v>1</v>
      </c>
    </row>
    <row r="56" spans="2:31" x14ac:dyDescent="0.25">
      <c r="G56" s="1"/>
      <c r="R56" t="s">
        <v>131</v>
      </c>
    </row>
    <row r="57" spans="2:31" x14ac:dyDescent="0.25">
      <c r="B57" s="87" t="s">
        <v>179</v>
      </c>
      <c r="S57" t="s">
        <v>133</v>
      </c>
    </row>
    <row r="58" spans="2:31" x14ac:dyDescent="0.25">
      <c r="B58" s="49"/>
      <c r="C58" s="49" t="s">
        <v>180</v>
      </c>
      <c r="D58" s="49" t="s">
        <v>166</v>
      </c>
      <c r="E58" s="49" t="s">
        <v>156</v>
      </c>
      <c r="F58" s="49" t="s">
        <v>108</v>
      </c>
      <c r="G58" s="49" t="s">
        <v>181</v>
      </c>
      <c r="H58" s="106" t="s">
        <v>182</v>
      </c>
      <c r="J58" s="89" t="s">
        <v>183</v>
      </c>
      <c r="P58" t="s">
        <v>14</v>
      </c>
      <c r="R58" s="49"/>
      <c r="S58" s="49" t="s">
        <v>136</v>
      </c>
      <c r="T58" s="49" t="s">
        <v>137</v>
      </c>
      <c r="U58" s="49" t="s">
        <v>138</v>
      </c>
      <c r="V58" s="49" t="s">
        <v>139</v>
      </c>
      <c r="W58" s="49" t="s">
        <v>117</v>
      </c>
      <c r="X58" s="49" t="s">
        <v>140</v>
      </c>
      <c r="Y58" s="49" t="s">
        <v>141</v>
      </c>
      <c r="Z58" s="49" t="s">
        <v>142</v>
      </c>
      <c r="AA58" s="49" t="s">
        <v>46</v>
      </c>
      <c r="AB58" s="49" t="s">
        <v>143</v>
      </c>
      <c r="AC58" s="49" t="s">
        <v>144</v>
      </c>
      <c r="AD58" s="49" t="s">
        <v>145</v>
      </c>
      <c r="AE58" s="49" t="s">
        <v>146</v>
      </c>
    </row>
    <row r="59" spans="2:31" x14ac:dyDescent="0.25">
      <c r="B59" s="49" t="s">
        <v>14</v>
      </c>
      <c r="C59" s="90">
        <f>IFERROR(IF(H54&lt;0,G28,$H$54*E21*'Landlord - General'!E23/('Landlord - General'!F23-'Landlord - General'!H23))*'Tenant - General'!C11,0)</f>
        <v>0</v>
      </c>
      <c r="D59" s="91" t="str">
        <f>F21</f>
        <v>kWh</v>
      </c>
      <c r="E59" s="49" t="str">
        <f>C21</f>
        <v>Electricity</v>
      </c>
      <c r="F59" s="49" t="str">
        <f>_xlfn.CONCAT(E59,D59)</f>
        <v>ElectricitykWh</v>
      </c>
      <c r="G59" s="49">
        <f>VLOOKUP(E59,_dropdowns!$Q$3:$R$6,2,0)</f>
        <v>54</v>
      </c>
      <c r="H59" s="107">
        <f>VLOOKUP('Landord - Electricity Sources'!$B$16,_dropdowns!$AC$2:$AD$6,2,0)</f>
        <v>0</v>
      </c>
      <c r="J59" s="91">
        <f>IFERROR(C59,0)+IFERROR(IF(E61="Electricity",C61*INDEX($R$58:$AE$71,MATCH(D61,$R$58:$R$71,0),MATCH("kWh",$R$58:$AE$58,0)),0),0)+IFERROR(IF(E60="Electricity",C60*INDEX($R$58:$AE$71,MATCH(D60,$R$58:$R$71,0),MATCH("kWh",$R$58:$AE$58,0)),0),0)</f>
        <v>0</v>
      </c>
      <c r="R59" s="49" t="s">
        <v>136</v>
      </c>
      <c r="S59" s="49">
        <v>1</v>
      </c>
      <c r="T59" s="49">
        <f>1/S60</f>
        <v>1.3368054627218428E-3</v>
      </c>
      <c r="U59" s="49">
        <f>1/S61</f>
        <v>3.7854125342579832</v>
      </c>
      <c r="V59" s="49">
        <f>1/S62</f>
        <v>3.7854125342579831E-3</v>
      </c>
      <c r="W59" s="50"/>
      <c r="X59" s="50"/>
      <c r="Y59" s="50"/>
      <c r="Z59" s="50"/>
      <c r="AA59" s="50"/>
      <c r="AB59" s="50"/>
      <c r="AC59" s="50"/>
      <c r="AD59" s="50"/>
      <c r="AE59" s="50"/>
    </row>
    <row r="60" spans="2:31" x14ac:dyDescent="0.25">
      <c r="B60" s="49" t="s">
        <v>52</v>
      </c>
      <c r="C60" s="90" t="e">
        <f ca="1">IF(I54&lt;0,G29,$I$54*E22*'Landlord - General'!E32/('Landlord - General'!F32-'Landlord - General'!H32))*'Tenant - General'!C12*INDEX(OFFSET($S$5:$AE$17,G60,0),MATCH(F22,$R$5:$R$17,0),MATCH(D60,$S$4:$AE$4,0))</f>
        <v>#N/A</v>
      </c>
      <c r="D60" s="91" t="str">
        <f>H29</f>
        <v>MMBtu</v>
      </c>
      <c r="E60" s="49">
        <f>C22</f>
        <v>0</v>
      </c>
      <c r="F60" s="49" t="str">
        <f t="shared" ref="F60:F62" si="13">_xlfn.CONCAT(E60,D60)</f>
        <v>0MMBtu</v>
      </c>
      <c r="G60" s="49" t="e">
        <f>VLOOKUP(E60,_dropdowns!$Q$3:$R$6,2,0)</f>
        <v>#N/A</v>
      </c>
      <c r="R60" s="49" t="s">
        <v>137</v>
      </c>
      <c r="S60" s="49">
        <v>748.05200000000002</v>
      </c>
      <c r="T60" s="49">
        <v>1</v>
      </c>
      <c r="U60" s="49">
        <f>1/T61</f>
        <v>2831.6819907857066</v>
      </c>
      <c r="V60" s="49">
        <f>1/T62</f>
        <v>2.8316819907857069</v>
      </c>
      <c r="W60" s="50"/>
      <c r="X60" s="50"/>
      <c r="Y60" s="50"/>
      <c r="Z60" s="50"/>
      <c r="AA60" s="50"/>
      <c r="AB60" s="50"/>
      <c r="AC60" s="50"/>
      <c r="AD60" s="50"/>
      <c r="AE60" s="50">
        <v>100</v>
      </c>
    </row>
    <row r="61" spans="2:31" x14ac:dyDescent="0.25">
      <c r="B61" s="49" t="s">
        <v>53</v>
      </c>
      <c r="C61" s="90" t="e">
        <f ca="1">IF(J54&lt;0,G30,$J$54*E23*'Landlord - General'!E33/('Landlord - General'!F33-'Landlord - General'!H33))*'Tenant - General'!C13*INDEX(OFFSET($S$5:$AE$17,G61,0),MATCH(F23,$R$5:$R$17,0),MATCH(D61,$S$4:$AE$4,0))</f>
        <v>#N/A</v>
      </c>
      <c r="D61" s="91" t="str">
        <f>H29</f>
        <v>MMBtu</v>
      </c>
      <c r="E61" s="49">
        <f>C23</f>
        <v>0</v>
      </c>
      <c r="F61" s="49" t="str">
        <f t="shared" si="13"/>
        <v>0MMBtu</v>
      </c>
      <c r="G61" s="49" t="e">
        <f>VLOOKUP(E61,_dropdowns!$Q$3:$R$6,2,0)</f>
        <v>#N/A</v>
      </c>
      <c r="H61" s="2"/>
      <c r="R61" s="49" t="s">
        <v>138</v>
      </c>
      <c r="S61" s="49">
        <v>0.26417200000000002</v>
      </c>
      <c r="T61" s="49">
        <v>3.53147E-4</v>
      </c>
      <c r="U61" s="49">
        <v>1</v>
      </c>
      <c r="V61" s="49">
        <f>1/1000</f>
        <v>1E-3</v>
      </c>
      <c r="W61" s="50"/>
      <c r="X61" s="50"/>
      <c r="Y61" s="50"/>
      <c r="Z61" s="50"/>
      <c r="AA61" s="50"/>
      <c r="AB61" s="50"/>
      <c r="AC61" s="50"/>
      <c r="AD61" s="50"/>
      <c r="AE61" s="50"/>
    </row>
    <row r="62" spans="2:31" x14ac:dyDescent="0.25">
      <c r="B62" s="49" t="s">
        <v>184</v>
      </c>
      <c r="C62" s="90" t="str">
        <f>IF('Tenant - General'!C14=TRUE,$K$54*E24*'Landlord - General'!H27/('Landlord - General'!E27-'Landlord - General'!G27)," - ")</f>
        <v xml:space="preserve"> - </v>
      </c>
      <c r="D62" s="91">
        <f>F24</f>
        <v>0</v>
      </c>
      <c r="E62" s="49" t="str">
        <f>C24</f>
        <v>Water</v>
      </c>
      <c r="F62" s="49" t="str">
        <f t="shared" si="13"/>
        <v>Water0</v>
      </c>
      <c r="R62" s="49" t="s">
        <v>139</v>
      </c>
      <c r="S62" s="49">
        <f>S61*1000</f>
        <v>264.17200000000003</v>
      </c>
      <c r="T62" s="49">
        <f>T61*1000</f>
        <v>0.35314699999999999</v>
      </c>
      <c r="U62" s="49">
        <f>1000</f>
        <v>1000</v>
      </c>
      <c r="V62" s="49">
        <v>1</v>
      </c>
      <c r="W62" s="50"/>
      <c r="X62" s="50"/>
      <c r="Y62" s="50"/>
      <c r="Z62" s="50"/>
      <c r="AA62" s="50"/>
      <c r="AB62" s="50"/>
      <c r="AC62" s="50"/>
      <c r="AD62" s="50"/>
      <c r="AE62" s="50"/>
    </row>
    <row r="63" spans="2:31" x14ac:dyDescent="0.25">
      <c r="R63" s="49" t="s">
        <v>117</v>
      </c>
      <c r="S63" s="50"/>
      <c r="T63" s="50"/>
      <c r="U63" s="50"/>
      <c r="V63" s="50"/>
      <c r="W63" s="49">
        <v>1</v>
      </c>
      <c r="X63" s="49">
        <v>1000</v>
      </c>
      <c r="Y63" s="51">
        <f>1000000</f>
        <v>1000000</v>
      </c>
      <c r="Z63" s="49">
        <f>1/W66</f>
        <v>83.333333333333329</v>
      </c>
      <c r="AA63" s="49">
        <f>AA65*1000000</f>
        <v>293.07100000000003</v>
      </c>
      <c r="AB63" s="50"/>
      <c r="AC63" s="50"/>
      <c r="AD63" s="50"/>
      <c r="AE63" s="50"/>
    </row>
    <row r="64" spans="2:31" x14ac:dyDescent="0.25">
      <c r="R64" s="49" t="s">
        <v>140</v>
      </c>
      <c r="S64" s="50"/>
      <c r="T64" s="50"/>
      <c r="U64" s="50"/>
      <c r="V64" s="50"/>
      <c r="W64" s="49">
        <f>1/1000</f>
        <v>1E-3</v>
      </c>
      <c r="X64" s="49">
        <v>1</v>
      </c>
      <c r="Y64" s="49">
        <v>1000</v>
      </c>
      <c r="Z64" s="49">
        <f>1/X66</f>
        <v>8.3333333333333329E-2</v>
      </c>
      <c r="AA64" s="49">
        <f>AA63/1000</f>
        <v>0.29307100000000003</v>
      </c>
      <c r="AB64" s="50"/>
      <c r="AC64" s="50"/>
      <c r="AD64" s="50"/>
      <c r="AE64" s="50"/>
    </row>
    <row r="65" spans="2:31" x14ac:dyDescent="0.25">
      <c r="R65" s="49" t="s">
        <v>141</v>
      </c>
      <c r="S65" s="50"/>
      <c r="T65" s="50"/>
      <c r="U65" s="50"/>
      <c r="V65" s="50"/>
      <c r="W65" s="49">
        <f>1/1000000</f>
        <v>9.9999999999999995E-7</v>
      </c>
      <c r="X65" s="49">
        <f>1/1000</f>
        <v>1E-3</v>
      </c>
      <c r="Y65" s="49">
        <v>1</v>
      </c>
      <c r="Z65" s="49">
        <f>Z63/1000000</f>
        <v>8.3333333333333331E-5</v>
      </c>
      <c r="AA65" s="49">
        <v>2.93071E-4</v>
      </c>
      <c r="AB65" s="50"/>
      <c r="AC65" s="50"/>
      <c r="AD65" s="50"/>
      <c r="AE65" s="50"/>
    </row>
    <row r="66" spans="2:31" x14ac:dyDescent="0.25">
      <c r="B66" s="87" t="s">
        <v>185</v>
      </c>
      <c r="R66" s="49" t="s">
        <v>142</v>
      </c>
      <c r="S66" s="50"/>
      <c r="T66" s="50"/>
      <c r="U66" s="50"/>
      <c r="V66" s="50"/>
      <c r="W66" s="49">
        <v>1.2E-2</v>
      </c>
      <c r="X66" s="49">
        <f>W66*1000</f>
        <v>12</v>
      </c>
      <c r="Y66" s="49">
        <f>W66*1000000</f>
        <v>12000</v>
      </c>
      <c r="Z66" s="49">
        <v>1</v>
      </c>
      <c r="AA66" s="49">
        <f>1/Z67</f>
        <v>3.5168545253125605</v>
      </c>
      <c r="AB66" s="50"/>
      <c r="AC66" s="50"/>
      <c r="AD66" s="50"/>
      <c r="AE66" s="50"/>
    </row>
    <row r="67" spans="2:31" x14ac:dyDescent="0.25">
      <c r="B67" s="49"/>
      <c r="C67" s="49" t="s">
        <v>186</v>
      </c>
      <c r="D67" s="49" t="s">
        <v>187</v>
      </c>
      <c r="E67" s="49" t="s">
        <v>188</v>
      </c>
      <c r="F67" s="49" t="s">
        <v>189</v>
      </c>
      <c r="G67" s="49" t="s">
        <v>166</v>
      </c>
      <c r="I67" s="89" t="s">
        <v>190</v>
      </c>
      <c r="J67" s="49"/>
      <c r="R67" s="49" t="s">
        <v>46</v>
      </c>
      <c r="S67" s="50"/>
      <c r="T67" s="50"/>
      <c r="U67" s="50"/>
      <c r="V67" s="50"/>
      <c r="W67" s="49">
        <f>Y67/1000000</f>
        <v>3.4121399999999997E-3</v>
      </c>
      <c r="X67" s="49">
        <f>W67*1000</f>
        <v>3.4121399999999995</v>
      </c>
      <c r="Y67" s="49">
        <v>3412.14</v>
      </c>
      <c r="Z67" s="49">
        <f>Y67/Y66</f>
        <v>0.28434500000000001</v>
      </c>
      <c r="AA67" s="49">
        <v>1</v>
      </c>
      <c r="AB67" s="50"/>
      <c r="AC67" s="50"/>
      <c r="AD67" s="50"/>
      <c r="AE67" s="50">
        <v>3.3260000000000001</v>
      </c>
    </row>
    <row r="68" spans="2:31" ht="31.5" x14ac:dyDescent="0.25">
      <c r="B68" s="66" t="s">
        <v>191</v>
      </c>
      <c r="C68" s="88">
        <f>'Landord - Electricity Sources'!C11</f>
        <v>0</v>
      </c>
      <c r="D68" s="49">
        <f>'Landord - Electricity Sources'!D11</f>
        <v>0</v>
      </c>
      <c r="E68" s="49" t="str">
        <f>'Landord - Electricity Sources'!E11</f>
        <v/>
      </c>
      <c r="F68" s="49" t="e">
        <f>D68*INDEX($R$73:$U$76,MATCH(E68,$R$73:$R$76,0),2)</f>
        <v>#N/A</v>
      </c>
      <c r="G68" s="49" t="s">
        <v>192</v>
      </c>
      <c r="I68" s="49" t="e">
        <f>F68*C68/SUM(C68:C69)+F69*C69/SUM(C68:C69)</f>
        <v>#N/A</v>
      </c>
      <c r="J68" s="49" t="s">
        <v>192</v>
      </c>
      <c r="R68" s="49" t="s">
        <v>143</v>
      </c>
      <c r="S68" s="50"/>
      <c r="T68" s="50"/>
      <c r="U68" s="50"/>
      <c r="V68" s="50"/>
      <c r="W68" s="50"/>
      <c r="X68" s="50"/>
      <c r="Y68" s="50"/>
      <c r="Z68" s="50"/>
      <c r="AA68" s="50"/>
      <c r="AB68" s="50"/>
      <c r="AC68" s="50"/>
      <c r="AD68" s="50"/>
      <c r="AE68" s="50"/>
    </row>
    <row r="69" spans="2:31" x14ac:dyDescent="0.25">
      <c r="B69" s="66" t="s">
        <v>193</v>
      </c>
      <c r="C69" s="88">
        <f>'Landord - Electricity Sources'!C12</f>
        <v>0</v>
      </c>
      <c r="D69" s="49">
        <f>'Landord - Electricity Sources'!D12</f>
        <v>0</v>
      </c>
      <c r="E69" s="49" t="str">
        <f>'Landord - Electricity Sources'!E12</f>
        <v/>
      </c>
      <c r="F69" s="49" t="e">
        <f>D69*INDEX($R$73:$U$76,MATCH(E69,$R$73:$R$76,0),2)</f>
        <v>#N/A</v>
      </c>
      <c r="G69" s="49" t="s">
        <v>192</v>
      </c>
      <c r="R69" s="49" t="s">
        <v>144</v>
      </c>
      <c r="S69" s="50"/>
      <c r="T69" s="50"/>
      <c r="U69" s="50"/>
      <c r="V69" s="50"/>
      <c r="W69" s="50"/>
      <c r="X69" s="50"/>
      <c r="Y69" s="50"/>
      <c r="Z69" s="50"/>
      <c r="AA69" s="50"/>
      <c r="AB69" s="50"/>
      <c r="AC69" s="49">
        <v>1</v>
      </c>
      <c r="AD69" s="49">
        <v>9.2902999999999999E-2</v>
      </c>
      <c r="AE69" s="50"/>
    </row>
    <row r="70" spans="2:31" x14ac:dyDescent="0.25">
      <c r="R70" s="49" t="s">
        <v>145</v>
      </c>
      <c r="S70" s="50"/>
      <c r="T70" s="50"/>
      <c r="U70" s="50"/>
      <c r="V70" s="50"/>
      <c r="W70" s="50"/>
      <c r="X70" s="50"/>
      <c r="Y70" s="50"/>
      <c r="Z70" s="50"/>
      <c r="AA70" s="50"/>
      <c r="AB70" s="50"/>
      <c r="AC70" s="49">
        <f>1/AD69</f>
        <v>10.763915051182416</v>
      </c>
      <c r="AD70" s="49">
        <v>1</v>
      </c>
      <c r="AE70" s="50"/>
    </row>
    <row r="71" spans="2:31" x14ac:dyDescent="0.25">
      <c r="R71" s="49" t="s">
        <v>146</v>
      </c>
      <c r="S71" s="50"/>
      <c r="T71" s="50">
        <f>1/100</f>
        <v>0.01</v>
      </c>
      <c r="U71" s="50"/>
      <c r="V71" s="50"/>
      <c r="W71" s="50"/>
      <c r="X71" s="50"/>
      <c r="Y71" s="50"/>
      <c r="Z71" s="50"/>
      <c r="AA71" s="50">
        <f>1/AE67</f>
        <v>0.30066145520144316</v>
      </c>
      <c r="AB71" s="50"/>
      <c r="AC71" s="50"/>
      <c r="AD71" s="50"/>
      <c r="AE71" s="50">
        <v>1</v>
      </c>
    </row>
    <row r="73" spans="2:31" x14ac:dyDescent="0.25">
      <c r="B73" s="87" t="s">
        <v>194</v>
      </c>
      <c r="R73" s="49"/>
      <c r="S73" s="49" t="s">
        <v>192</v>
      </c>
      <c r="T73" s="49" t="s">
        <v>195</v>
      </c>
      <c r="U73" s="49" t="s">
        <v>196</v>
      </c>
    </row>
    <row r="74" spans="2:31" x14ac:dyDescent="0.25">
      <c r="B74" s="49"/>
      <c r="C74" s="49" t="s">
        <v>197</v>
      </c>
      <c r="D74" s="49" t="s">
        <v>198</v>
      </c>
      <c r="E74" s="49" t="s">
        <v>199</v>
      </c>
      <c r="F74" s="49" t="s">
        <v>200</v>
      </c>
      <c r="P74" t="s">
        <v>201</v>
      </c>
      <c r="R74" s="49" t="s">
        <v>192</v>
      </c>
      <c r="S74" s="49">
        <v>1</v>
      </c>
      <c r="T74" s="49">
        <f>1/1000</f>
        <v>1E-3</v>
      </c>
      <c r="U74" s="49">
        <f>U75*T74</f>
        <v>2.2046000000000001E-3</v>
      </c>
    </row>
    <row r="75" spans="2:31" x14ac:dyDescent="0.25">
      <c r="B75" s="49" t="s">
        <v>14</v>
      </c>
      <c r="C75" s="49">
        <f>IF('Tenant - General'!C11=TRUE,1,0)</f>
        <v>0</v>
      </c>
      <c r="D75" s="49">
        <f>IF('Landlord - General'!$D$15=_backend!B75,1,0)</f>
        <v>0</v>
      </c>
      <c r="E75" s="49">
        <f>IF('Landlord - General'!$D$16=_backend!B75,1,0)</f>
        <v>0</v>
      </c>
      <c r="F75" s="49">
        <f>SUM(C75:E75)</f>
        <v>0</v>
      </c>
      <c r="R75" s="49" t="s">
        <v>195</v>
      </c>
      <c r="S75" s="49">
        <f>1/T74</f>
        <v>1000</v>
      </c>
      <c r="T75" s="49">
        <v>1</v>
      </c>
      <c r="U75" s="49">
        <v>2.2046000000000001</v>
      </c>
    </row>
    <row r="76" spans="2:31" x14ac:dyDescent="0.25">
      <c r="B76" s="49" t="s">
        <v>135</v>
      </c>
      <c r="C76" s="49"/>
      <c r="D76" s="49">
        <f>IF('Landlord - General'!$D$15=_backend!B76,1,0)</f>
        <v>0</v>
      </c>
      <c r="E76" s="49">
        <f>IF('Landlord - General'!$D$16=_backend!B76,1,0)</f>
        <v>0</v>
      </c>
      <c r="F76" s="49">
        <f>SUM(D76:E76)</f>
        <v>0</v>
      </c>
      <c r="R76" s="49" t="s">
        <v>196</v>
      </c>
      <c r="S76" s="49">
        <f>T76*S75</f>
        <v>453.59702440351992</v>
      </c>
      <c r="T76" s="49">
        <f>1/U75</f>
        <v>0.4535970244035199</v>
      </c>
      <c r="U76" s="49">
        <v>1</v>
      </c>
    </row>
    <row r="77" spans="2:31" x14ac:dyDescent="0.25">
      <c r="B77" s="49" t="s">
        <v>202</v>
      </c>
      <c r="C77" s="49"/>
      <c r="D77" s="49">
        <f>IF('Landlord - General'!$D$15=_backend!B77,1,0)</f>
        <v>0</v>
      </c>
      <c r="E77" s="49">
        <f>IF('Landlord - General'!$D$16=_backend!B77,1,0)</f>
        <v>0</v>
      </c>
      <c r="F77" s="49">
        <f t="shared" ref="F77:F78" si="14">SUM(D77:E77)</f>
        <v>0</v>
      </c>
    </row>
    <row r="78" spans="2:31" x14ac:dyDescent="0.25">
      <c r="B78" s="49" t="s">
        <v>203</v>
      </c>
      <c r="C78" s="49"/>
      <c r="D78" s="49">
        <f>IF('Landlord - General'!$D$15=_backend!B78,1,0)</f>
        <v>0</v>
      </c>
      <c r="E78" s="49">
        <f>IF('Landlord - General'!$D$16=_backend!B78,1,0)</f>
        <v>0</v>
      </c>
      <c r="F78" s="49">
        <f t="shared" si="14"/>
        <v>0</v>
      </c>
    </row>
    <row r="81" spans="2:7" x14ac:dyDescent="0.25">
      <c r="B81" s="87" t="s">
        <v>204</v>
      </c>
    </row>
    <row r="82" spans="2:7" x14ac:dyDescent="0.25">
      <c r="B82" s="49" t="s">
        <v>50</v>
      </c>
      <c r="C82" s="49" t="s">
        <v>105</v>
      </c>
      <c r="D82" s="49" t="s">
        <v>205</v>
      </c>
      <c r="E82" s="49" t="s">
        <v>206</v>
      </c>
      <c r="F82" s="49" t="s">
        <v>207</v>
      </c>
    </row>
    <row r="83" spans="2:7" x14ac:dyDescent="0.25">
      <c r="B83" s="49" t="str">
        <f>'Landlord - General'!B39</f>
        <v>Select refrigerant</v>
      </c>
      <c r="C83" s="49">
        <f>'Landlord - General'!C39</f>
        <v>0</v>
      </c>
      <c r="D83" s="49">
        <f>'Landlord - General'!D39</f>
        <v>0</v>
      </c>
      <c r="E83" s="49" t="e">
        <f>'Landlord - General'!E39/'Landlord - General'!F39</f>
        <v>#DIV/0!</v>
      </c>
      <c r="F83" s="49" t="str">
        <f>IFERROR(E83*D83,"")</f>
        <v/>
      </c>
    </row>
    <row r="84" spans="2:7" x14ac:dyDescent="0.25">
      <c r="B84" s="49" t="str">
        <f>'Landlord - General'!B40</f>
        <v/>
      </c>
      <c r="C84" s="49">
        <f>'Landlord - General'!C40</f>
        <v>0</v>
      </c>
      <c r="D84" s="49">
        <f>'Landlord - General'!D40</f>
        <v>0</v>
      </c>
      <c r="E84" s="49" t="e">
        <f>'Landlord - General'!E40/'Landlord - General'!F40</f>
        <v>#DIV/0!</v>
      </c>
      <c r="F84" s="49" t="str">
        <f>IFERROR(E84*D84,"")</f>
        <v/>
      </c>
    </row>
    <row r="85" spans="2:7" x14ac:dyDescent="0.25">
      <c r="B85" s="49" t="str">
        <f>'Landlord - General'!B41</f>
        <v/>
      </c>
      <c r="C85" s="49">
        <f>'Landlord - General'!C41</f>
        <v>0</v>
      </c>
      <c r="D85" s="49">
        <f>'Landlord - General'!D41</f>
        <v>0</v>
      </c>
      <c r="E85" s="49" t="e">
        <f>'Landlord - General'!E41/'Landlord - General'!F41</f>
        <v>#DIV/0!</v>
      </c>
      <c r="F85" s="49" t="str">
        <f>IFERROR(E85*D85,"")</f>
        <v/>
      </c>
    </row>
    <row r="86" spans="2:7" x14ac:dyDescent="0.25">
      <c r="D86">
        <f>SUM(D83:D85)</f>
        <v>0</v>
      </c>
    </row>
    <row r="88" spans="2:7" x14ac:dyDescent="0.25">
      <c r="B88" s="87" t="s">
        <v>122</v>
      </c>
    </row>
    <row r="89" spans="2:7" x14ac:dyDescent="0.25">
      <c r="B89" s="49" t="str">
        <f>'Landlord - General'!B45</f>
        <v>Chemical agent</v>
      </c>
      <c r="C89" s="49" t="str">
        <f>'Landlord - General'!C45</f>
        <v>Weight/mass units</v>
      </c>
      <c r="D89" s="49" t="str">
        <f>'Landlord - General'!D45</f>
        <v>Total chemical released</v>
      </c>
      <c r="E89" s="49" t="str">
        <f>'Landlord - General'!E45</f>
        <v>Release location</v>
      </c>
      <c r="F89" s="49" t="s">
        <v>206</v>
      </c>
      <c r="G89" s="49" t="s">
        <v>207</v>
      </c>
    </row>
    <row r="90" spans="2:7" x14ac:dyDescent="0.25">
      <c r="B90" s="49" t="str">
        <f>'Landlord - General'!B46</f>
        <v>Select chemical</v>
      </c>
      <c r="C90" s="49" t="str">
        <f>'Landlord - General'!C46</f>
        <v>Select units</v>
      </c>
      <c r="D90" s="49">
        <f>'Landlord - General'!D46</f>
        <v>0</v>
      </c>
      <c r="E90" s="49" t="str">
        <f>'Landlord - General'!E46</f>
        <v>Select location</v>
      </c>
      <c r="F90" s="49" t="e">
        <f>IF(E90="Tenant space",1,'Landlord - General'!F46/'Landlord - General'!G46)</f>
        <v>#DIV/0!</v>
      </c>
      <c r="G90" s="49" t="str">
        <f>IFERROR(F90*D90,"")</f>
        <v/>
      </c>
    </row>
    <row r="91" spans="2:7" x14ac:dyDescent="0.25">
      <c r="B91" s="49" t="str">
        <f>'Landlord - General'!B47</f>
        <v/>
      </c>
      <c r="C91" s="49" t="str">
        <f>'Landlord - General'!C47</f>
        <v/>
      </c>
      <c r="D91" s="49">
        <f>'Landlord - General'!D47</f>
        <v>0</v>
      </c>
      <c r="E91" s="49">
        <f>'Landlord - General'!E47</f>
        <v>0</v>
      </c>
      <c r="F91" s="49" t="e">
        <f>IF(E91="Tenant space",1,'Landlord - General'!F47/'Landlord - General'!G47)</f>
        <v>#DIV/0!</v>
      </c>
      <c r="G91" s="49" t="str">
        <f t="shared" ref="G91:G92" si="15">IFERROR(F91*D91,"")</f>
        <v/>
      </c>
    </row>
    <row r="92" spans="2:7" x14ac:dyDescent="0.25">
      <c r="B92" s="49" t="str">
        <f>'Landlord - General'!B48</f>
        <v/>
      </c>
      <c r="C92" s="49" t="str">
        <f>'Landlord - General'!C48</f>
        <v/>
      </c>
      <c r="D92" s="49">
        <f>'Landlord - General'!D48</f>
        <v>0</v>
      </c>
      <c r="E92" s="49">
        <f>'Landlord - General'!E48</f>
        <v>0</v>
      </c>
      <c r="F92" s="49" t="e">
        <f>IF(E92="Tenant space",1,'Landlord - General'!F48/'Landlord - General'!G48)</f>
        <v>#DIV/0!</v>
      </c>
      <c r="G92" s="49" t="str">
        <f t="shared" si="15"/>
        <v/>
      </c>
    </row>
    <row r="93" spans="2:7" x14ac:dyDescent="0.25">
      <c r="D93">
        <f>SUM(D90:D92)</f>
        <v>0</v>
      </c>
    </row>
  </sheetData>
  <sheetProtection selectLockedCells="1" selectUnlockedCells="1"/>
  <mergeCells count="1">
    <mergeCell ref="A3:A8"/>
  </mergeCells>
  <pageMargins left="0.7" right="0.7" top="0.75" bottom="0.75" header="0.3" footer="0.3"/>
  <legacy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2962F01-E164-D441-BA78-45F2FB1D5649}">
          <x14:formula1>
            <xm:f>_dropdowns!$H$2:$H$4</xm:f>
          </x14:formula1>
          <xm:sqref>C53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E3749-A2D5-7E48-BE75-1355236058D8}">
  <sheetPr codeName="Sheet8"/>
  <dimension ref="B1:AP53"/>
  <sheetViews>
    <sheetView topLeftCell="Q1" workbookViewId="0">
      <selection activeCell="AL8" sqref="AL8"/>
    </sheetView>
  </sheetViews>
  <sheetFormatPr defaultColWidth="11" defaultRowHeight="15.75" x14ac:dyDescent="0.25"/>
  <cols>
    <col min="12" max="12" width="22.625" customWidth="1"/>
    <col min="17" max="17" width="28.625" customWidth="1"/>
  </cols>
  <sheetData>
    <row r="1" spans="2:42" x14ac:dyDescent="0.25">
      <c r="AD1" t="s">
        <v>211</v>
      </c>
    </row>
    <row r="2" spans="2:42" x14ac:dyDescent="0.25">
      <c r="B2" t="s">
        <v>30</v>
      </c>
      <c r="D2" t="s">
        <v>30</v>
      </c>
      <c r="F2" t="s">
        <v>30</v>
      </c>
      <c r="H2" t="s">
        <v>30</v>
      </c>
      <c r="J2" t="b">
        <v>1</v>
      </c>
      <c r="L2" t="s">
        <v>208</v>
      </c>
      <c r="O2" t="s">
        <v>209</v>
      </c>
      <c r="Q2" t="s">
        <v>39</v>
      </c>
      <c r="R2" t="s">
        <v>181</v>
      </c>
      <c r="T2" t="s">
        <v>30</v>
      </c>
      <c r="V2" t="s">
        <v>41</v>
      </c>
      <c r="Y2" t="s">
        <v>30</v>
      </c>
      <c r="AA2" t="s">
        <v>38</v>
      </c>
      <c r="AC2" t="s">
        <v>210</v>
      </c>
      <c r="AD2">
        <v>0</v>
      </c>
      <c r="AF2" t="s">
        <v>212</v>
      </c>
      <c r="AH2" t="s">
        <v>213</v>
      </c>
      <c r="AJ2" t="s">
        <v>58</v>
      </c>
      <c r="AL2" t="s">
        <v>30</v>
      </c>
      <c r="AN2" t="s">
        <v>64</v>
      </c>
      <c r="AP2" t="s">
        <v>65</v>
      </c>
    </row>
    <row r="3" spans="2:42" x14ac:dyDescent="0.25">
      <c r="B3" t="s">
        <v>136</v>
      </c>
      <c r="D3" t="s">
        <v>140</v>
      </c>
      <c r="F3" t="s">
        <v>143</v>
      </c>
      <c r="H3" t="s">
        <v>144</v>
      </c>
      <c r="J3" t="str">
        <f>""</f>
        <v/>
      </c>
      <c r="L3" t="s">
        <v>214</v>
      </c>
      <c r="M3" t="s">
        <v>46</v>
      </c>
      <c r="O3" t="s">
        <v>215</v>
      </c>
      <c r="Q3" t="s">
        <v>14</v>
      </c>
      <c r="R3">
        <v>54</v>
      </c>
      <c r="T3" t="s">
        <v>46</v>
      </c>
      <c r="V3" t="s">
        <v>14</v>
      </c>
      <c r="Y3" t="s">
        <v>25</v>
      </c>
      <c r="AA3" t="s">
        <v>216</v>
      </c>
      <c r="AC3" t="s">
        <v>217</v>
      </c>
      <c r="AD3">
        <v>0</v>
      </c>
      <c r="AF3" t="s">
        <v>192</v>
      </c>
      <c r="AH3" t="s">
        <v>218</v>
      </c>
      <c r="AJ3" t="s">
        <v>219</v>
      </c>
      <c r="AL3" t="s">
        <v>220</v>
      </c>
      <c r="AN3" t="s">
        <v>221</v>
      </c>
      <c r="AP3" t="s">
        <v>222</v>
      </c>
    </row>
    <row r="4" spans="2:42" x14ac:dyDescent="0.25">
      <c r="B4" t="s">
        <v>223</v>
      </c>
      <c r="D4" t="s">
        <v>141</v>
      </c>
      <c r="F4" t="s">
        <v>46</v>
      </c>
      <c r="H4" t="s">
        <v>145</v>
      </c>
      <c r="L4" t="s">
        <v>224</v>
      </c>
      <c r="Q4" t="s">
        <v>135</v>
      </c>
      <c r="R4">
        <v>0</v>
      </c>
      <c r="T4" t="s">
        <v>143</v>
      </c>
      <c r="V4" t="s">
        <v>135</v>
      </c>
      <c r="Y4" t="s">
        <v>225</v>
      </c>
      <c r="AA4" t="s">
        <v>218</v>
      </c>
      <c r="AC4" t="s">
        <v>226</v>
      </c>
      <c r="AD4">
        <v>1</v>
      </c>
      <c r="AF4" t="s">
        <v>195</v>
      </c>
      <c r="AH4" t="s">
        <v>227</v>
      </c>
      <c r="AJ4" t="s">
        <v>228</v>
      </c>
      <c r="AL4" t="s">
        <v>229</v>
      </c>
      <c r="AN4" t="s">
        <v>230</v>
      </c>
      <c r="AP4" t="s">
        <v>231</v>
      </c>
    </row>
    <row r="5" spans="2:42" x14ac:dyDescent="0.25">
      <c r="B5" t="s">
        <v>137</v>
      </c>
      <c r="D5" t="s">
        <v>117</v>
      </c>
      <c r="F5" t="s">
        <v>223</v>
      </c>
      <c r="L5" t="s">
        <v>232</v>
      </c>
      <c r="Q5" t="s">
        <v>202</v>
      </c>
      <c r="R5">
        <v>18</v>
      </c>
      <c r="T5" t="s">
        <v>136</v>
      </c>
      <c r="V5" t="str">
        <f>""</f>
        <v/>
      </c>
      <c r="AA5" t="s">
        <v>227</v>
      </c>
      <c r="AC5" t="s">
        <v>233</v>
      </c>
      <c r="AD5">
        <v>1</v>
      </c>
      <c r="AF5" t="s">
        <v>196</v>
      </c>
      <c r="AH5" t="str">
        <f>""</f>
        <v/>
      </c>
      <c r="AJ5" t="s">
        <v>234</v>
      </c>
      <c r="AL5" t="s">
        <v>235</v>
      </c>
      <c r="AN5" t="s">
        <v>236</v>
      </c>
    </row>
    <row r="6" spans="2:42" x14ac:dyDescent="0.25">
      <c r="B6" t="s">
        <v>138</v>
      </c>
      <c r="D6" t="s">
        <v>142</v>
      </c>
      <c r="F6" t="s">
        <v>137</v>
      </c>
      <c r="L6" t="s">
        <v>175</v>
      </c>
      <c r="Q6" t="s">
        <v>203</v>
      </c>
      <c r="R6">
        <v>36</v>
      </c>
      <c r="T6" t="s">
        <v>223</v>
      </c>
      <c r="AA6" t="str">
        <f>""</f>
        <v/>
      </c>
      <c r="AC6">
        <v>0</v>
      </c>
      <c r="AD6">
        <v>0</v>
      </c>
      <c r="AF6" t="str">
        <f>""</f>
        <v/>
      </c>
      <c r="AJ6" t="s">
        <v>237</v>
      </c>
      <c r="AL6" t="s">
        <v>238</v>
      </c>
      <c r="AN6" t="s">
        <v>239</v>
      </c>
    </row>
    <row r="7" spans="2:42" x14ac:dyDescent="0.25">
      <c r="B7" t="s">
        <v>139</v>
      </c>
      <c r="D7" t="s">
        <v>46</v>
      </c>
      <c r="Q7" t="str">
        <f>""</f>
        <v/>
      </c>
      <c r="T7" t="s">
        <v>137</v>
      </c>
      <c r="AJ7" t="s">
        <v>230</v>
      </c>
      <c r="AL7" t="str">
        <f>""</f>
        <v/>
      </c>
      <c r="AN7" t="s">
        <v>240</v>
      </c>
    </row>
    <row r="8" spans="2:42" x14ac:dyDescent="0.25">
      <c r="AJ8" t="s">
        <v>241</v>
      </c>
      <c r="AN8" t="s">
        <v>242</v>
      </c>
    </row>
    <row r="9" spans="2:42" x14ac:dyDescent="0.25">
      <c r="AJ9" t="s">
        <v>236</v>
      </c>
      <c r="AN9" t="s">
        <v>228</v>
      </c>
    </row>
    <row r="10" spans="2:42" x14ac:dyDescent="0.25">
      <c r="AJ10" t="s">
        <v>239</v>
      </c>
      <c r="AN10" t="s">
        <v>243</v>
      </c>
    </row>
    <row r="11" spans="2:42" x14ac:dyDescent="0.25">
      <c r="AJ11" t="s">
        <v>244</v>
      </c>
      <c r="AN11" t="s">
        <v>245</v>
      </c>
    </row>
    <row r="12" spans="2:42" x14ac:dyDescent="0.25">
      <c r="AJ12" t="s">
        <v>246</v>
      </c>
      <c r="AN12" t="s">
        <v>247</v>
      </c>
    </row>
    <row r="13" spans="2:42" x14ac:dyDescent="0.25">
      <c r="AJ13" t="s">
        <v>242</v>
      </c>
      <c r="AN13" t="s">
        <v>248</v>
      </c>
    </row>
    <row r="14" spans="2:42" x14ac:dyDescent="0.25">
      <c r="AJ14" t="s">
        <v>249</v>
      </c>
      <c r="AN14" t="str">
        <f>""</f>
        <v/>
      </c>
    </row>
    <row r="15" spans="2:42" x14ac:dyDescent="0.25">
      <c r="AJ15" t="s">
        <v>250</v>
      </c>
    </row>
    <row r="16" spans="2:42" x14ac:dyDescent="0.25">
      <c r="AJ16" t="s">
        <v>251</v>
      </c>
    </row>
    <row r="17" spans="36:36" x14ac:dyDescent="0.25">
      <c r="AJ17" t="s">
        <v>252</v>
      </c>
    </row>
    <row r="18" spans="36:36" x14ac:dyDescent="0.25">
      <c r="AJ18" t="s">
        <v>253</v>
      </c>
    </row>
    <row r="19" spans="36:36" x14ac:dyDescent="0.25">
      <c r="AJ19" t="s">
        <v>254</v>
      </c>
    </row>
    <row r="20" spans="36:36" x14ac:dyDescent="0.25">
      <c r="AJ20" t="s">
        <v>255</v>
      </c>
    </row>
    <row r="21" spans="36:36" x14ac:dyDescent="0.25">
      <c r="AJ21" t="s">
        <v>256</v>
      </c>
    </row>
    <row r="22" spans="36:36" x14ac:dyDescent="0.25">
      <c r="AJ22" t="s">
        <v>257</v>
      </c>
    </row>
    <row r="23" spans="36:36" x14ac:dyDescent="0.25">
      <c r="AJ23" t="s">
        <v>258</v>
      </c>
    </row>
    <row r="24" spans="36:36" x14ac:dyDescent="0.25">
      <c r="AJ24" t="s">
        <v>259</v>
      </c>
    </row>
    <row r="25" spans="36:36" x14ac:dyDescent="0.25">
      <c r="AJ25" t="s">
        <v>260</v>
      </c>
    </row>
    <row r="26" spans="36:36" x14ac:dyDescent="0.25">
      <c r="AJ26" t="s">
        <v>261</v>
      </c>
    </row>
    <row r="27" spans="36:36" x14ac:dyDescent="0.25">
      <c r="AJ27" t="s">
        <v>262</v>
      </c>
    </row>
    <row r="28" spans="36:36" x14ac:dyDescent="0.25">
      <c r="AJ28" t="s">
        <v>263</v>
      </c>
    </row>
    <row r="29" spans="36:36" x14ac:dyDescent="0.25">
      <c r="AJ29" t="s">
        <v>264</v>
      </c>
    </row>
    <row r="30" spans="36:36" x14ac:dyDescent="0.25">
      <c r="AJ30" t="s">
        <v>265</v>
      </c>
    </row>
    <row r="31" spans="36:36" x14ac:dyDescent="0.25">
      <c r="AJ31" t="s">
        <v>266</v>
      </c>
    </row>
    <row r="32" spans="36:36" x14ac:dyDescent="0.25">
      <c r="AJ32" t="s">
        <v>267</v>
      </c>
    </row>
    <row r="33" spans="36:36" x14ac:dyDescent="0.25">
      <c r="AJ33" t="s">
        <v>268</v>
      </c>
    </row>
    <row r="34" spans="36:36" x14ac:dyDescent="0.25">
      <c r="AJ34" t="s">
        <v>269</v>
      </c>
    </row>
    <row r="35" spans="36:36" x14ac:dyDescent="0.25">
      <c r="AJ35" t="s">
        <v>270</v>
      </c>
    </row>
    <row r="36" spans="36:36" x14ac:dyDescent="0.25">
      <c r="AJ36" t="s">
        <v>271</v>
      </c>
    </row>
    <row r="37" spans="36:36" x14ac:dyDescent="0.25">
      <c r="AJ37" t="s">
        <v>272</v>
      </c>
    </row>
    <row r="38" spans="36:36" x14ac:dyDescent="0.25">
      <c r="AJ38" t="s">
        <v>273</v>
      </c>
    </row>
    <row r="39" spans="36:36" x14ac:dyDescent="0.25">
      <c r="AJ39" t="s">
        <v>274</v>
      </c>
    </row>
    <row r="40" spans="36:36" x14ac:dyDescent="0.25">
      <c r="AJ40" t="s">
        <v>275</v>
      </c>
    </row>
    <row r="41" spans="36:36" x14ac:dyDescent="0.25">
      <c r="AJ41" t="s">
        <v>276</v>
      </c>
    </row>
    <row r="42" spans="36:36" x14ac:dyDescent="0.25">
      <c r="AJ42" t="s">
        <v>277</v>
      </c>
    </row>
    <row r="43" spans="36:36" x14ac:dyDescent="0.25">
      <c r="AJ43" t="s">
        <v>278</v>
      </c>
    </row>
    <row r="44" spans="36:36" x14ac:dyDescent="0.25">
      <c r="AJ44" t="s">
        <v>279</v>
      </c>
    </row>
    <row r="45" spans="36:36" x14ac:dyDescent="0.25">
      <c r="AJ45" t="s">
        <v>280</v>
      </c>
    </row>
    <row r="46" spans="36:36" x14ac:dyDescent="0.25">
      <c r="AJ46" t="s">
        <v>281</v>
      </c>
    </row>
    <row r="47" spans="36:36" x14ac:dyDescent="0.25">
      <c r="AJ47" t="s">
        <v>282</v>
      </c>
    </row>
    <row r="48" spans="36:36" x14ac:dyDescent="0.25">
      <c r="AJ48" t="s">
        <v>283</v>
      </c>
    </row>
    <row r="49" spans="36:36" x14ac:dyDescent="0.25">
      <c r="AJ49" t="s">
        <v>284</v>
      </c>
    </row>
    <row r="50" spans="36:36" x14ac:dyDescent="0.25">
      <c r="AJ50" t="s">
        <v>285</v>
      </c>
    </row>
    <row r="51" spans="36:36" x14ac:dyDescent="0.25">
      <c r="AJ51" t="s">
        <v>286</v>
      </c>
    </row>
    <row r="52" spans="36:36" x14ac:dyDescent="0.25">
      <c r="AJ52" t="s">
        <v>287</v>
      </c>
    </row>
    <row r="53" spans="36:36" x14ac:dyDescent="0.25">
      <c r="AJ53" t="str">
        <f>""</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7b07d8a-b5da-442b-9d1d-fb4cc3aa8d86" xsi:nil="true"/>
    <lcf76f155ced4ddcb4097134ff3c332f xmlns="f5ecc12e-71d2-4f18-b9bc-61354fb8941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FE28EE1E80794A9220FA0BED159303" ma:contentTypeVersion="18" ma:contentTypeDescription="Create a new document." ma:contentTypeScope="" ma:versionID="4da607206e721d91f5249c916dc04ccf">
  <xsd:schema xmlns:xsd="http://www.w3.org/2001/XMLSchema" xmlns:xs="http://www.w3.org/2001/XMLSchema" xmlns:p="http://schemas.microsoft.com/office/2006/metadata/properties" xmlns:ns1="http://schemas.microsoft.com/sharepoint/v3" xmlns:ns2="f5ecc12e-71d2-4f18-b9bc-61354fb8941c" xmlns:ns3="37b07d8a-b5da-442b-9d1d-fb4cc3aa8d86" targetNamespace="http://schemas.microsoft.com/office/2006/metadata/properties" ma:root="true" ma:fieldsID="53b9f4c54ed1e9076d152c890c0f6a2b" ns1:_="" ns2:_="" ns3:_="">
    <xsd:import namespace="http://schemas.microsoft.com/sharepoint/v3"/>
    <xsd:import namespace="f5ecc12e-71d2-4f18-b9bc-61354fb8941c"/>
    <xsd:import namespace="37b07d8a-b5da-442b-9d1d-fb4cc3aa8d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cc12e-71d2-4f18-b9bc-61354fb89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af2f8db-14a7-4770-bf28-9d0413cbb9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b07d8a-b5da-442b-9d1d-fb4cc3aa8d8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e20b191-dbd4-4839-822e-7f738cca4c7f}" ma:internalName="TaxCatchAll" ma:showField="CatchAllData" ma:web="37b07d8a-b5da-442b-9d1d-fb4cc3aa8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E7CC69-0D80-45A5-B90D-C5979FF186ED}">
  <ds:schemaRefs>
    <ds:schemaRef ds:uri="http://schemas.microsoft.com/sharepoint/v3/contenttype/forms"/>
  </ds:schemaRefs>
</ds:datastoreItem>
</file>

<file path=customXml/itemProps2.xml><?xml version="1.0" encoding="utf-8"?>
<ds:datastoreItem xmlns:ds="http://schemas.openxmlformats.org/officeDocument/2006/customXml" ds:itemID="{5EE5D011-9A10-4A3B-BD1E-A13542D1473A}">
  <ds:schemaRef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schemas.microsoft.com/sharepoint/v3"/>
    <ds:schemaRef ds:uri="http://purl.org/dc/terms/"/>
    <ds:schemaRef ds:uri="http://www.w3.org/XML/1998/namespace"/>
    <ds:schemaRef ds:uri="http://schemas.microsoft.com/office/2006/documentManagement/types"/>
    <ds:schemaRef ds:uri="37b07d8a-b5da-442b-9d1d-fb4cc3aa8d86"/>
    <ds:schemaRef ds:uri="f5ecc12e-71d2-4f18-b9bc-61354fb8941c"/>
    <ds:schemaRef ds:uri="http://purl.org/dc/elements/1.1/"/>
  </ds:schemaRefs>
</ds:datastoreItem>
</file>

<file path=customXml/itemProps3.xml><?xml version="1.0" encoding="utf-8"?>
<ds:datastoreItem xmlns:ds="http://schemas.openxmlformats.org/officeDocument/2006/customXml" ds:itemID="{0F67899D-A257-4E58-8716-13190528A2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ecc12e-71d2-4f18-b9bc-61354fb8941c"/>
    <ds:schemaRef ds:uri="37b07d8a-b5da-442b-9d1d-fb4cc3aa8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Start</vt:lpstr>
      <vt:lpstr>Tenant - General</vt:lpstr>
      <vt:lpstr>Landlord - General</vt:lpstr>
      <vt:lpstr>Landord - Electricity Sources</vt:lpstr>
      <vt:lpstr>Landlord - High Use Areas</vt:lpstr>
      <vt:lpstr>Results</vt:lpstr>
      <vt:lpstr>Methodology</vt:lpstr>
      <vt:lpstr>_backend</vt:lpstr>
      <vt:lpstr>_dropdowns</vt:lpstr>
      <vt:lpstr>_c1!Print_Titles</vt:lpstr>
      <vt:lpstr>_e1!Print_Titles</vt:lpstr>
      <vt:lpstr>_pba4!Print_Titles</vt:lpstr>
      <vt:lpstr>_pba5!Print_Titles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Constanze Duke</cp:lastModifiedBy>
  <cp:revision/>
  <dcterms:created xsi:type="dcterms:W3CDTF">2022-05-26T19:27:55Z</dcterms:created>
  <dcterms:modified xsi:type="dcterms:W3CDTF">2022-06-15T18:19:50Z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9ffdbf-47b5-4239-bf26-5f509ef6ffd7_Enabled">
    <vt:lpwstr>true</vt:lpwstr>
  </property>
  <property fmtid="{D5CDD505-2E9C-101B-9397-08002B2CF9AE}" pid="3" name="MSIP_Label_7f9ffdbf-47b5-4239-bf26-5f509ef6ffd7_SetDate">
    <vt:lpwstr>2022-05-26T19:27:55Z</vt:lpwstr>
  </property>
  <property fmtid="{D5CDD505-2E9C-101B-9397-08002B2CF9AE}" pid="4" name="MSIP_Label_7f9ffdbf-47b5-4239-bf26-5f509ef6ffd7_Method">
    <vt:lpwstr>Standard</vt:lpwstr>
  </property>
  <property fmtid="{D5CDD505-2E9C-101B-9397-08002B2CF9AE}" pid="5" name="MSIP_Label_7f9ffdbf-47b5-4239-bf26-5f509ef6ffd7_Name">
    <vt:lpwstr>Confidential Team-Only Information</vt:lpwstr>
  </property>
  <property fmtid="{D5CDD505-2E9C-101B-9397-08002B2CF9AE}" pid="6" name="MSIP_Label_7f9ffdbf-47b5-4239-bf26-5f509ef6ffd7_SiteId">
    <vt:lpwstr>2fb73c12-a365-4de3-8d1d-778af6e7f683</vt:lpwstr>
  </property>
  <property fmtid="{D5CDD505-2E9C-101B-9397-08002B2CF9AE}" pid="7" name="MSIP_Label_7f9ffdbf-47b5-4239-bf26-5f509ef6ffd7_ActionId">
    <vt:lpwstr>d14bc74b-faa4-42c7-81dd-90768aa1e358</vt:lpwstr>
  </property>
  <property fmtid="{D5CDD505-2E9C-101B-9397-08002B2CF9AE}" pid="8" name="MSIP_Label_7f9ffdbf-47b5-4239-bf26-5f509ef6ffd7_ContentBits">
    <vt:lpwstr>0</vt:lpwstr>
  </property>
  <property fmtid="{D5CDD505-2E9C-101B-9397-08002B2CF9AE}" pid="9" name="ContentTypeId">
    <vt:lpwstr>0x010100C2FE28EE1E80794A9220FA0BED159303</vt:lpwstr>
  </property>
  <property fmtid="{D5CDD505-2E9C-101B-9397-08002B2CF9AE}" pid="10" name="MediaServiceImageTags">
    <vt:lpwstr/>
  </property>
</Properties>
</file>